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20880" windowHeight="9705"/>
  </bookViews>
  <sheets>
    <sheet name="КС" sheetId="1" r:id="rId1"/>
    <sheet name="ДС" sheetId="2" r:id="rId2"/>
    <sheet name="АПП" sheetId="3" r:id="rId3"/>
    <sheet name="ВМП" sheetId="5" r:id="rId4"/>
    <sheet name="смо" sheetId="7" r:id="rId5"/>
  </sheets>
  <definedNames>
    <definedName name="_xlnm._FilterDatabase" localSheetId="2" hidden="1">АПП!$A$4:$AA$5</definedName>
    <definedName name="_xlnm._FilterDatabase" localSheetId="1" hidden="1">ДС!$B$4:$AN$4</definedName>
    <definedName name="_xlnm._FilterDatabase" localSheetId="0" hidden="1">КС!$B$9:$AT$11</definedName>
  </definedNames>
  <calcPr calcId="125725"/>
</workbook>
</file>

<file path=xl/calcChain.xml><?xml version="1.0" encoding="utf-8"?>
<calcChain xmlns="http://schemas.openxmlformats.org/spreadsheetml/2006/main">
  <c r="T28" i="7"/>
  <c r="S28"/>
  <c r="R28"/>
  <c r="Q28"/>
  <c r="P28"/>
  <c r="J28"/>
  <c r="I28"/>
  <c r="H28"/>
  <c r="G28"/>
  <c r="F28"/>
  <c r="T27"/>
  <c r="S27"/>
  <c r="R27"/>
  <c r="Q27"/>
  <c r="P27"/>
  <c r="J27"/>
  <c r="I27"/>
  <c r="H27"/>
  <c r="G27"/>
  <c r="F27"/>
  <c r="T26"/>
  <c r="S26"/>
  <c r="R26"/>
  <c r="Q26"/>
  <c r="P26"/>
  <c r="J26"/>
  <c r="I26"/>
  <c r="H26"/>
  <c r="G26"/>
  <c r="F26"/>
  <c r="T25"/>
  <c r="S25"/>
  <c r="R25"/>
  <c r="Q25"/>
  <c r="P25"/>
  <c r="J25"/>
  <c r="I25"/>
  <c r="H25"/>
  <c r="G25"/>
  <c r="F25"/>
  <c r="T24"/>
  <c r="S24"/>
  <c r="R24"/>
  <c r="Q24"/>
  <c r="P24"/>
  <c r="J24"/>
  <c r="I24"/>
  <c r="H24"/>
  <c r="G24"/>
  <c r="F24"/>
  <c r="T23"/>
  <c r="S23"/>
  <c r="R23"/>
  <c r="Q23"/>
  <c r="P23"/>
  <c r="J23"/>
  <c r="I23"/>
  <c r="H23"/>
  <c r="G23"/>
  <c r="F23"/>
  <c r="I11" i="1"/>
  <c r="E11"/>
  <c r="J11"/>
  <c r="F11"/>
  <c r="I170" i="5"/>
  <c r="I169"/>
  <c r="I167"/>
  <c r="I165"/>
  <c r="I164"/>
  <c r="I163"/>
  <c r="I162"/>
  <c r="I161"/>
  <c r="I160"/>
  <c r="I159"/>
  <c r="I158"/>
  <c r="I157"/>
  <c r="I156"/>
  <c r="I155"/>
  <c r="I154"/>
  <c r="I153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1"/>
  <c r="I129"/>
  <c r="I128"/>
  <c r="I127"/>
  <c r="I126"/>
  <c r="I125"/>
  <c r="I124"/>
  <c r="I123"/>
  <c r="I122"/>
  <c r="I121"/>
  <c r="I120"/>
  <c r="I119"/>
  <c r="I118"/>
  <c r="I117"/>
  <c r="I115"/>
  <c r="I114"/>
  <c r="I113"/>
  <c r="I112"/>
  <c r="I111"/>
  <c r="I109"/>
  <c r="I108"/>
  <c r="I106"/>
  <c r="I105"/>
  <c r="I104"/>
  <c r="I103"/>
  <c r="I102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7"/>
  <c r="I76"/>
  <c r="I74"/>
  <c r="I73"/>
  <c r="I72"/>
  <c r="I71"/>
  <c r="I70"/>
  <c r="I69"/>
  <c r="I67"/>
  <c r="I65"/>
  <c r="I63"/>
  <c r="I62"/>
  <c r="I61"/>
  <c r="I60"/>
  <c r="I59"/>
  <c r="I58"/>
  <c r="I57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3"/>
  <c r="I32"/>
  <c r="I31"/>
  <c r="I30"/>
  <c r="I29"/>
  <c r="I27"/>
  <c r="I25"/>
  <c r="I24"/>
  <c r="I23"/>
  <c r="I22"/>
  <c r="I21"/>
  <c r="I20"/>
  <c r="I19"/>
  <c r="I18"/>
  <c r="I17"/>
  <c r="I16"/>
  <c r="I10"/>
  <c r="I11"/>
  <c r="I12"/>
  <c r="I13"/>
  <c r="I14"/>
  <c r="I9"/>
  <c r="I168"/>
  <c r="H168"/>
  <c r="I166"/>
  <c r="H166"/>
  <c r="I152"/>
  <c r="H152"/>
  <c r="I132"/>
  <c r="H132"/>
  <c r="H130"/>
  <c r="I130"/>
  <c r="I116"/>
  <c r="H116"/>
  <c r="I110"/>
  <c r="H110"/>
  <c r="I107"/>
  <c r="H107"/>
  <c r="I101"/>
  <c r="H101"/>
  <c r="I78"/>
  <c r="H78"/>
  <c r="I75"/>
  <c r="H75"/>
  <c r="I68"/>
  <c r="H68"/>
  <c r="I66"/>
  <c r="H66"/>
  <c r="H64"/>
  <c r="I64"/>
  <c r="I56"/>
  <c r="H56"/>
  <c r="I34"/>
  <c r="H34"/>
  <c r="I28"/>
  <c r="H28"/>
  <c r="I26"/>
  <c r="H26"/>
  <c r="I15"/>
  <c r="H15"/>
  <c r="I8"/>
  <c r="I7"/>
  <c r="I5"/>
  <c r="H8"/>
  <c r="H7"/>
  <c r="H5"/>
</calcChain>
</file>

<file path=xl/sharedStrings.xml><?xml version="1.0" encoding="utf-8"?>
<sst xmlns="http://schemas.openxmlformats.org/spreadsheetml/2006/main" count="429" uniqueCount="128">
  <si>
    <t>ГБУЗ "КМСЧ № 1"</t>
  </si>
  <si>
    <t>ГБУЗ ПК "ККД"</t>
  </si>
  <si>
    <t>ГБУЗ ПК "ГКБ № 3"</t>
  </si>
  <si>
    <t>ГБУЗ ПК "ГКБ № 1"</t>
  </si>
  <si>
    <t>ГБУЗ ПК " Пермская краевая клиническая больница"</t>
  </si>
  <si>
    <t>ФГБУ "ФЦССХ им. С.Г. Суханова" Минздрава России (г. Пермь)</t>
  </si>
  <si>
    <t>ГБУЗ ПК "КККВД"</t>
  </si>
  <si>
    <t>ФГБОУ ВО ПГМУ им. академика Е.А. Вагнера Минздрава России</t>
  </si>
  <si>
    <t>ФГБУЗ ПКЦ ФМБА России</t>
  </si>
  <si>
    <t>ГБУЗ ПК "ДКБ № 13"</t>
  </si>
  <si>
    <t>ГАУЗ ПК "ГКБ №4"</t>
  </si>
  <si>
    <t>ГБУЗ ПК "ГКБ № 2 им. Ф.Х. Граля"</t>
  </si>
  <si>
    <t>ЧУЗ "КБ "РЖД-Медицина"г. Пермь"</t>
  </si>
  <si>
    <t>ГБУЗ ПК "МСЧ № 9 "</t>
  </si>
  <si>
    <t>ГБУЗ ПК "КДКБ"</t>
  </si>
  <si>
    <t>ГБУЗ ПК "ПКОД"</t>
  </si>
  <si>
    <t>ГБУЗ ПК "ГКБ им. С.Н. Гринберга"</t>
  </si>
  <si>
    <t>ГБУЗ ПК "КБ им. Вагнера Е.А." г. Березники</t>
  </si>
  <si>
    <t>ГБУЗ ПК "ГБ г. Соликамск"</t>
  </si>
  <si>
    <t>ГБУЗ ПК "Чайковская ЦГБ"</t>
  </si>
  <si>
    <t>к протоколу Комиссии по разработке территориальной</t>
  </si>
  <si>
    <t>программы обязательного медицинского страхования</t>
  </si>
  <si>
    <t>Пермского края от 28.12.2018, № 12</t>
  </si>
  <si>
    <t>1.</t>
  </si>
  <si>
    <t>Объемы предоставления медицинской помощи в стационарных условиях, распределенные между медицинскими организациями на 2019 год</t>
  </si>
  <si>
    <t>2.</t>
  </si>
  <si>
    <t>Объемы предоставления медицинской помощи в условиях дневного стационара, распределенные между медицинскими организациями на 2019 год</t>
  </si>
  <si>
    <t>3.</t>
  </si>
  <si>
    <t>Объемы предоставления медицинской помощи в амбулаторных условиях, распределенные между медицинскими организациями на 2019 год</t>
  </si>
  <si>
    <t>Код территории</t>
  </si>
  <si>
    <t>Код МО</t>
  </si>
  <si>
    <t>Наименование МО</t>
  </si>
  <si>
    <t>Сумма, руб.</t>
  </si>
  <si>
    <t>Объем посещений, всего</t>
  </si>
  <si>
    <t>Число случаев лечения</t>
  </si>
  <si>
    <t>Объем медицинской помощи, всего</t>
  </si>
  <si>
    <t>в т.ч.</t>
  </si>
  <si>
    <t>Число госпитализаций</t>
  </si>
  <si>
    <t>Специализированная медицинская помощь в рамках оплаты по КСГ</t>
  </si>
  <si>
    <t>Высокотехнологичная медицинская помощь</t>
  </si>
  <si>
    <t>Код тер.</t>
  </si>
  <si>
    <t>Код</t>
  </si>
  <si>
    <t>Профиль ВМП</t>
  </si>
  <si>
    <t>ИТОГО в рамках ТПОМС</t>
  </si>
  <si>
    <t>Итого по МТР</t>
  </si>
  <si>
    <t>Общий итог по МО края</t>
  </si>
  <si>
    <t>ГБУЗ "КМСЧ № 1" Итог</t>
  </si>
  <si>
    <t>Абдоминальная хирургия</t>
  </si>
  <si>
    <t>Акушерство и гинекология</t>
  </si>
  <si>
    <t>Онкология</t>
  </si>
  <si>
    <t>Эндокринология</t>
  </si>
  <si>
    <t>ГБУЗ ПК "ККД" Итог</t>
  </si>
  <si>
    <t>Сердечно-сосудистая хирургия</t>
  </si>
  <si>
    <t>ГБУЗ ПК "ГКБ № 3" Итог</t>
  </si>
  <si>
    <t>Ревматология</t>
  </si>
  <si>
    <t>ГБУЗ ПК "ГКБ № 1" Итог</t>
  </si>
  <si>
    <t>Нейрохирургия</t>
  </si>
  <si>
    <t>Травматология и ортопедия</t>
  </si>
  <si>
    <t>ГБУЗ ПК " Пермская краевая клиническая больница" Итог</t>
  </si>
  <si>
    <t>Гастроэнтерология</t>
  </si>
  <si>
    <t>Неонатология</t>
  </si>
  <si>
    <t>Оториноларингология</t>
  </si>
  <si>
    <t>Офтальмология</t>
  </si>
  <si>
    <t>Торакальная хирургия</t>
  </si>
  <si>
    <t>Урология</t>
  </si>
  <si>
    <t>ФГБУ "ФЦССХ им. С.Г. Суханова" Минздрава России (г. Пермь) Итог</t>
  </si>
  <si>
    <t>ГБУЗ ПК "КККВД" Итог</t>
  </si>
  <si>
    <t>Дерматовенерология</t>
  </si>
  <si>
    <t>ФГБОУ ВО ПГМУ им. академика Е.А. Вагнера Минздрава России Итог</t>
  </si>
  <si>
    <t>Челюстно-лицевая хирургия</t>
  </si>
  <si>
    <t>ФГБУЗ ПКЦ ФМБА России Итог</t>
  </si>
  <si>
    <t>ГБУЗ ПК "ДКБ № 13" Итог</t>
  </si>
  <si>
    <t>ГАУЗ ПК "ГКБ №4" Итог</t>
  </si>
  <si>
    <t>ГБУЗ ПК "ГКБ № 2 им. Ф.Х. Граля" Итог</t>
  </si>
  <si>
    <t>ЧУЗ "КБ "РЖД-Медицина"г. Пермь" Итог</t>
  </si>
  <si>
    <t>ГБУЗ ПК "МСЧ № 9 " Итог</t>
  </si>
  <si>
    <t>ГБУЗ ПК "КДКБ" Итог</t>
  </si>
  <si>
    <t>Гематология</t>
  </si>
  <si>
    <t>Детская хирургия в период новорожденности</t>
  </si>
  <si>
    <t>Педиатрия</t>
  </si>
  <si>
    <t>ГБУЗ ПК "ПКОД" Итог</t>
  </si>
  <si>
    <t>ГБУЗ ПК "ГКБ им. С.Н. Гринберга" Итог</t>
  </si>
  <si>
    <t>Комбустиология</t>
  </si>
  <si>
    <t>ГБУЗ ПК "КБ им. Вагнера Е.А." г. Березники Итог</t>
  </si>
  <si>
    <t>ГБУЗ ПК "ГБ г. Соликамск" Итог</t>
  </si>
  <si>
    <t>ГБУЗ ПК "Чайковская ЦГБ" Итог</t>
  </si>
  <si>
    <t>5.</t>
  </si>
  <si>
    <t>МО</t>
  </si>
  <si>
    <t>№ группы ВМП</t>
  </si>
  <si>
    <t>Нормативы фин. затрат на ед. объема ВМП (руб.)</t>
  </si>
  <si>
    <t>Распределенный объем ВМП</t>
  </si>
  <si>
    <t>Наименование</t>
  </si>
  <si>
    <t>Кол-во госпитализаций</t>
  </si>
  <si>
    <t>Стоимость (руб.)</t>
  </si>
  <si>
    <t>Объемы предоставления высокотехнологичной медицинской помощи в стационарных условиях, распределенные между медицинскими организациями на 2019 год</t>
  </si>
  <si>
    <t>стоматология</t>
  </si>
  <si>
    <t>Приложение № 5</t>
  </si>
  <si>
    <t>Объемы предоставления медицинской помощи в стационарных условиях, распределенные между медицинскими организациями и страховыми медицинскими организациями на 2019 год</t>
  </si>
  <si>
    <t>МО:</t>
  </si>
  <si>
    <t>6-780 ГБУЗ ПК "ГКБ им. С.Н. Гринберга"</t>
  </si>
  <si>
    <t>Комиссия:</t>
  </si>
  <si>
    <t>№ 12 от 28.12.2018 (2019 год)</t>
  </si>
  <si>
    <t>СМО:</t>
  </si>
  <si>
    <t>Все СМО</t>
  </si>
  <si>
    <t>Реестровый номер СМО</t>
  </si>
  <si>
    <t>Наименование СМО</t>
  </si>
  <si>
    <t>Объем госпитализаций</t>
  </si>
  <si>
    <t>в т.ч. ВМП</t>
  </si>
  <si>
    <t>в т.ч. сумма ВМП, руб.</t>
  </si>
  <si>
    <t>1 квартал</t>
  </si>
  <si>
    <t>2 квартал</t>
  </si>
  <si>
    <t>3 квартал</t>
  </si>
  <si>
    <t>4 квартал</t>
  </si>
  <si>
    <t>ИТОГО:</t>
  </si>
  <si>
    <t>ГБУЗ ПК "ГКБ № 7"</t>
  </si>
  <si>
    <t>АО "МАКС-М"</t>
  </si>
  <si>
    <t>СМК "АСТРАМЕД-МС" (АО)</t>
  </si>
  <si>
    <t>АО "СТРАХОВАЯ ГРУППА "СПАССКИЕ ВОРОТА-М"</t>
  </si>
  <si>
    <t>ООО "КАПИТАЛ МС"</t>
  </si>
  <si>
    <t>ООО "СМК РЕСО-МЕД"</t>
  </si>
  <si>
    <t>59015</t>
  </si>
  <si>
    <t>59018</t>
  </si>
  <si>
    <t>59019</t>
  </si>
  <si>
    <t>59020</t>
  </si>
  <si>
    <t>59021</t>
  </si>
  <si>
    <t>Всего по ГБУЗ ПК "ГКБ им. С.Н. Гринберга"</t>
  </si>
  <si>
    <t>СМП</t>
  </si>
  <si>
    <t>итого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</si>
</sst>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</font>
    <font>
      <b/>
      <sz val="13"/>
      <name val="Times New Roman"/>
    </font>
    <font>
      <b/>
      <sz val="10"/>
      <name val="Arial"/>
    </font>
    <font>
      <b/>
      <sz val="9"/>
      <name val="Times New Roman"/>
    </font>
    <font>
      <b/>
      <sz val="12"/>
      <name val="Arial"/>
    </font>
    <font>
      <sz val="12"/>
      <name val="Arial"/>
    </font>
    <font>
      <sz val="11"/>
      <name val="Arial"/>
    </font>
    <font>
      <b/>
      <sz val="8"/>
      <name val="Arial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F1DE"/>
      </patternFill>
    </fill>
    <fill>
      <patternFill patternType="solid">
        <fgColor rgb="FFD3D3D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95">
    <xf numFmtId="0" fontId="0" fillId="0" borderId="0" xfId="0"/>
    <xf numFmtId="0" fontId="1" fillId="0" borderId="0" xfId="0" applyFont="1" applyProtection="1">
      <protection locked="0"/>
    </xf>
    <xf numFmtId="3" fontId="1" fillId="0" borderId="0" xfId="0" applyNumberFormat="1" applyFont="1" applyProtection="1">
      <protection locked="0"/>
    </xf>
    <xf numFmtId="0" fontId="8" fillId="0" borderId="0" xfId="1" applyFont="1"/>
    <xf numFmtId="3" fontId="9" fillId="0" borderId="0" xfId="1" applyNumberFormat="1" applyFont="1"/>
    <xf numFmtId="0" fontId="10" fillId="0" borderId="0" xfId="1" applyFont="1" applyFill="1"/>
    <xf numFmtId="3" fontId="11" fillId="0" borderId="0" xfId="1" applyNumberFormat="1" applyFont="1"/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Fill="1" applyAlignment="1" applyProtection="1">
      <alignment horizontal="right" vertical="top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3" fontId="1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3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1" applyNumberFormat="1" applyFont="1" applyFill="1" applyBorder="1" applyAlignment="1">
      <alignment horizontal="center" vertical="center" wrapText="1"/>
    </xf>
    <xf numFmtId="3" fontId="13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3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6" borderId="1" xfId="0" applyFont="1" applyFill="1" applyBorder="1" applyProtection="1">
      <protection locked="0"/>
    </xf>
    <xf numFmtId="0" fontId="4" fillId="6" borderId="1" xfId="0" applyFont="1" applyFill="1" applyBorder="1" applyAlignment="1" applyProtection="1">
      <alignment horizontal="right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3" fontId="4" fillId="6" borderId="1" xfId="0" applyNumberFormat="1" applyFont="1" applyFill="1" applyBorder="1" applyAlignment="1" applyProtection="1">
      <alignment horizontal="center"/>
      <protection locked="0"/>
    </xf>
    <xf numFmtId="3" fontId="4" fillId="6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3" fontId="4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/>
    <xf numFmtId="0" fontId="12" fillId="0" borderId="0" xfId="0" applyFont="1" applyFill="1" applyAlignment="1">
      <alignment horizontal="right" vertical="top"/>
    </xf>
    <xf numFmtId="3" fontId="1" fillId="0" borderId="0" xfId="0" applyNumberFormat="1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vertical="top"/>
      <protection locked="0"/>
    </xf>
    <xf numFmtId="0" fontId="14" fillId="0" borderId="11" xfId="0" applyFont="1" applyBorder="1" applyAlignment="1" applyProtection="1">
      <alignment vertical="top"/>
      <protection locked="0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3" fontId="19" fillId="0" borderId="12" xfId="0" applyNumberFormat="1" applyFont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9" borderId="0" xfId="0" applyFill="1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20" fillId="0" borderId="1" xfId="0" applyFont="1" applyBorder="1" applyAlignment="1" applyProtection="1">
      <alignment vertical="top"/>
      <protection locked="0"/>
    </xf>
    <xf numFmtId="3" fontId="20" fillId="0" borderId="1" xfId="0" applyNumberFormat="1" applyFont="1" applyBorder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1" fontId="14" fillId="0" borderId="1" xfId="0" applyNumberFormat="1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3" fontId="3" fillId="0" borderId="1" xfId="0" applyNumberFormat="1" applyFont="1" applyBorder="1" applyAlignment="1" applyProtection="1">
      <alignment vertical="top"/>
      <protection locked="0"/>
    </xf>
    <xf numFmtId="4" fontId="14" fillId="0" borderId="1" xfId="0" applyNumberFormat="1" applyFont="1" applyBorder="1" applyAlignment="1" applyProtection="1">
      <alignment vertical="top"/>
      <protection locked="0"/>
    </xf>
    <xf numFmtId="1" fontId="21" fillId="9" borderId="1" xfId="0" applyNumberFormat="1" applyFont="1" applyFill="1" applyBorder="1" applyAlignment="1" applyProtection="1">
      <alignment vertical="top"/>
      <protection locked="0"/>
    </xf>
    <xf numFmtId="3" fontId="22" fillId="9" borderId="1" xfId="0" applyNumberFormat="1" applyFont="1" applyFill="1" applyBorder="1" applyAlignment="1" applyProtection="1">
      <alignment vertical="top"/>
      <protection locked="0"/>
    </xf>
    <xf numFmtId="4" fontId="21" fillId="9" borderId="1" xfId="0" applyNumberFormat="1" applyFont="1" applyFill="1" applyBorder="1" applyAlignment="1" applyProtection="1">
      <alignment vertical="top"/>
      <protection locked="0"/>
    </xf>
    <xf numFmtId="1" fontId="21" fillId="0" borderId="0" xfId="0" applyNumberFormat="1" applyFont="1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3" fontId="21" fillId="0" borderId="0" xfId="0" applyNumberFormat="1" applyFont="1" applyAlignment="1" applyProtection="1">
      <alignment vertical="top"/>
      <protection locked="0"/>
    </xf>
    <xf numFmtId="4" fontId="21" fillId="0" borderId="0" xfId="0" applyNumberFormat="1" applyFont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3" fontId="13" fillId="2" borderId="1" xfId="1" applyNumberFormat="1" applyFont="1" applyFill="1" applyBorder="1" applyAlignment="1">
      <alignment horizontal="center" vertical="center" wrapText="1"/>
    </xf>
    <xf numFmtId="3" fontId="13" fillId="2" borderId="3" xfId="1" applyNumberFormat="1" applyFont="1" applyFill="1" applyBorder="1" applyAlignment="1">
      <alignment horizontal="center" vertical="center" wrapText="1"/>
    </xf>
    <xf numFmtId="3" fontId="13" fillId="2" borderId="4" xfId="1" applyNumberFormat="1" applyFont="1" applyFill="1" applyBorder="1" applyAlignment="1">
      <alignment horizontal="center" vertical="center" wrapText="1"/>
    </xf>
    <xf numFmtId="3" fontId="13" fillId="2" borderId="5" xfId="1" applyNumberFormat="1" applyFont="1" applyFill="1" applyBorder="1" applyAlignment="1">
      <alignment horizontal="center" vertical="center" wrapText="1"/>
    </xf>
    <xf numFmtId="3" fontId="13" fillId="2" borderId="6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 wrapText="1"/>
    </xf>
    <xf numFmtId="0" fontId="17" fillId="8" borderId="10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vertical="top"/>
      <protection locked="0"/>
    </xf>
    <xf numFmtId="0" fontId="21" fillId="9" borderId="1" xfId="0" applyFont="1" applyFill="1" applyBorder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>
      <pane ySplit="10" topLeftCell="A11" activePane="bottomLeft" state="frozen"/>
      <selection pane="bottomLeft" activeCell="D30" sqref="D30"/>
    </sheetView>
  </sheetViews>
  <sheetFormatPr defaultRowHeight="12"/>
  <cols>
    <col min="1" max="1" width="3.42578125" style="1" customWidth="1"/>
    <col min="2" max="2" width="5.140625" style="1" customWidth="1"/>
    <col min="3" max="3" width="7.5703125" style="1" bestFit="1" customWidth="1"/>
    <col min="4" max="4" width="55.28515625" style="1" bestFit="1" customWidth="1"/>
    <col min="5" max="5" width="9.5703125" style="1" customWidth="1"/>
    <col min="6" max="6" width="13.5703125" style="1" customWidth="1"/>
    <col min="7" max="7" width="12.28515625" style="1" customWidth="1"/>
    <col min="8" max="8" width="13.28515625" style="1" customWidth="1"/>
    <col min="9" max="9" width="9.5703125" style="1" customWidth="1"/>
    <col min="10" max="10" width="12.5703125" style="1" customWidth="1"/>
    <col min="11" max="16384" width="9.140625" style="1"/>
  </cols>
  <sheetData>
    <row r="1" spans="1:10" ht="15">
      <c r="A1" s="3"/>
      <c r="B1" s="3"/>
      <c r="C1" s="3"/>
      <c r="D1" s="3"/>
      <c r="E1" s="4"/>
      <c r="F1" s="5" t="s">
        <v>96</v>
      </c>
      <c r="G1" s="3"/>
      <c r="H1" s="3"/>
      <c r="I1" s="6"/>
      <c r="J1" s="6"/>
    </row>
    <row r="2" spans="1:10" ht="15">
      <c r="A2" s="3"/>
      <c r="B2" s="3"/>
      <c r="C2" s="3"/>
      <c r="D2" s="3"/>
      <c r="E2" s="4"/>
      <c r="F2" s="5" t="s">
        <v>20</v>
      </c>
      <c r="G2" s="3"/>
      <c r="H2" s="3"/>
      <c r="I2" s="6"/>
      <c r="J2" s="6"/>
    </row>
    <row r="3" spans="1:10" ht="15">
      <c r="A3" s="3"/>
      <c r="B3" s="3"/>
      <c r="C3" s="3"/>
      <c r="D3" s="3"/>
      <c r="E3" s="4"/>
      <c r="F3" s="5" t="s">
        <v>21</v>
      </c>
      <c r="G3" s="3"/>
      <c r="H3" s="3"/>
      <c r="I3" s="6"/>
      <c r="J3" s="6"/>
    </row>
    <row r="4" spans="1:10" ht="15">
      <c r="A4" s="3"/>
      <c r="B4" s="3"/>
      <c r="C4" s="3"/>
      <c r="D4" s="3"/>
      <c r="E4" s="4"/>
      <c r="F4" s="5" t="s">
        <v>22</v>
      </c>
      <c r="G4" s="3"/>
      <c r="H4" s="3"/>
      <c r="I4" s="6"/>
      <c r="J4" s="6"/>
    </row>
    <row r="5" spans="1:10" ht="12.75">
      <c r="A5" s="3"/>
      <c r="B5" s="3"/>
      <c r="C5" s="3"/>
      <c r="D5" s="3"/>
      <c r="E5" s="4"/>
      <c r="F5" s="6"/>
      <c r="G5" s="6"/>
      <c r="H5" s="6"/>
      <c r="I5" s="6"/>
      <c r="J5" s="6"/>
    </row>
    <row r="6" spans="1:10" ht="32.25" customHeight="1">
      <c r="A6" s="7" t="s">
        <v>23</v>
      </c>
      <c r="B6" s="80" t="s">
        <v>24</v>
      </c>
      <c r="C6" s="80"/>
      <c r="D6" s="80"/>
      <c r="E6" s="80"/>
      <c r="F6" s="80"/>
      <c r="G6" s="80"/>
      <c r="H6" s="80"/>
      <c r="I6" s="80"/>
      <c r="J6" s="80"/>
    </row>
    <row r="8" spans="1:10" s="12" customFormat="1" ht="10.5" customHeight="1">
      <c r="B8" s="81" t="s">
        <v>29</v>
      </c>
      <c r="C8" s="81" t="s">
        <v>30</v>
      </c>
      <c r="D8" s="84" t="s">
        <v>31</v>
      </c>
      <c r="E8" s="76" t="s">
        <v>35</v>
      </c>
      <c r="F8" s="77"/>
      <c r="G8" s="75" t="s">
        <v>36</v>
      </c>
      <c r="H8" s="75"/>
      <c r="I8" s="75"/>
      <c r="J8" s="75"/>
    </row>
    <row r="9" spans="1:10" s="12" customFormat="1" ht="38.25" customHeight="1">
      <c r="B9" s="82"/>
      <c r="C9" s="82"/>
      <c r="D9" s="84"/>
      <c r="E9" s="78"/>
      <c r="F9" s="79"/>
      <c r="G9" s="75" t="s">
        <v>38</v>
      </c>
      <c r="H9" s="75"/>
      <c r="I9" s="75" t="s">
        <v>39</v>
      </c>
      <c r="J9" s="75"/>
    </row>
    <row r="10" spans="1:10" s="12" customFormat="1" ht="38.25" customHeight="1">
      <c r="B10" s="83"/>
      <c r="C10" s="83"/>
      <c r="D10" s="84"/>
      <c r="E10" s="20" t="s">
        <v>37</v>
      </c>
      <c r="F10" s="20" t="s">
        <v>32</v>
      </c>
      <c r="G10" s="11" t="s">
        <v>37</v>
      </c>
      <c r="H10" s="11" t="s">
        <v>32</v>
      </c>
      <c r="I10" s="11" t="s">
        <v>37</v>
      </c>
      <c r="J10" s="11" t="s">
        <v>32</v>
      </c>
    </row>
    <row r="11" spans="1:10" s="13" customFormat="1" ht="24" customHeight="1">
      <c r="B11" s="16">
        <v>6</v>
      </c>
      <c r="C11" s="16">
        <v>780</v>
      </c>
      <c r="D11" s="16" t="s">
        <v>16</v>
      </c>
      <c r="E11" s="15">
        <f t="shared" ref="E11" si="0">G11+I11</f>
        <v>21497</v>
      </c>
      <c r="F11" s="15">
        <f t="shared" ref="F11" si="1">H11+J11</f>
        <v>983822922.25051785</v>
      </c>
      <c r="G11" s="15">
        <v>20402</v>
      </c>
      <c r="H11" s="15">
        <v>761769220.25051785</v>
      </c>
      <c r="I11" s="15">
        <f>ВМП!H132</f>
        <v>1095</v>
      </c>
      <c r="J11" s="15">
        <f>ВМП!I132</f>
        <v>222053702</v>
      </c>
    </row>
  </sheetData>
  <mergeCells count="8">
    <mergeCell ref="G8:J8"/>
    <mergeCell ref="G9:H9"/>
    <mergeCell ref="I9:J9"/>
    <mergeCell ref="E8:F9"/>
    <mergeCell ref="B6:J6"/>
    <mergeCell ref="B8:B10"/>
    <mergeCell ref="C8:C10"/>
    <mergeCell ref="D8:D10"/>
  </mergeCells>
  <pageMargins left="0.7" right="0.7" top="0.75" bottom="0.75" header="0.3" footer="0.3"/>
  <pageSetup paperSize="9" scale="9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Normal="100" workbookViewId="0">
      <pane ySplit="3" topLeftCell="A4" activePane="bottomLeft" state="frozen"/>
      <selection pane="bottomLeft" sqref="A1:F4"/>
    </sheetView>
  </sheetViews>
  <sheetFormatPr defaultRowHeight="12"/>
  <cols>
    <col min="1" max="1" width="3.42578125" style="1" customWidth="1"/>
    <col min="2" max="2" width="4.85546875" style="1" customWidth="1"/>
    <col min="3" max="3" width="7" style="1" bestFit="1" customWidth="1"/>
    <col min="4" max="4" width="55.28515625" style="1" bestFit="1" customWidth="1"/>
    <col min="5" max="5" width="9.42578125" style="1" customWidth="1"/>
    <col min="6" max="6" width="13.5703125" style="1" customWidth="1"/>
    <col min="7" max="7" width="2.7109375" style="1" bestFit="1" customWidth="1"/>
    <col min="8" max="8" width="5.28515625" style="1" bestFit="1" customWidth="1"/>
    <col min="9" max="9" width="25.85546875" style="1" customWidth="1"/>
    <col min="10" max="16384" width="9.140625" style="1"/>
  </cols>
  <sheetData>
    <row r="1" spans="1:6" ht="35.25" customHeight="1">
      <c r="A1" s="8" t="s">
        <v>25</v>
      </c>
      <c r="B1" s="85" t="s">
        <v>26</v>
      </c>
      <c r="C1" s="85"/>
      <c r="D1" s="85"/>
      <c r="E1" s="85"/>
      <c r="F1" s="85"/>
    </row>
    <row r="2" spans="1:6">
      <c r="F2" s="2"/>
    </row>
    <row r="3" spans="1:6" s="12" customFormat="1" ht="50.25" customHeight="1">
      <c r="B3" s="10" t="s">
        <v>29</v>
      </c>
      <c r="C3" s="10" t="s">
        <v>30</v>
      </c>
      <c r="D3" s="10" t="s">
        <v>31</v>
      </c>
      <c r="E3" s="19" t="s">
        <v>34</v>
      </c>
      <c r="F3" s="19" t="s">
        <v>32</v>
      </c>
    </row>
    <row r="4" spans="1:6" s="13" customFormat="1" ht="30" customHeight="1">
      <c r="B4" s="14">
        <v>6</v>
      </c>
      <c r="C4" s="14">
        <v>780</v>
      </c>
      <c r="D4" s="14" t="s">
        <v>16</v>
      </c>
      <c r="E4" s="15">
        <v>3657</v>
      </c>
      <c r="F4" s="15">
        <v>57321033.179640532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pane ySplit="4" topLeftCell="A5" activePane="bottomLeft" state="frozen"/>
      <selection pane="bottomLeft" sqref="A1:H5"/>
    </sheetView>
  </sheetViews>
  <sheetFormatPr defaultRowHeight="12"/>
  <cols>
    <col min="1" max="1" width="3.85546875" style="1" customWidth="1"/>
    <col min="2" max="2" width="5" style="1" customWidth="1"/>
    <col min="3" max="3" width="7" style="1" bestFit="1" customWidth="1"/>
    <col min="4" max="4" width="46.7109375" style="1" customWidth="1"/>
    <col min="5" max="5" width="10.7109375" style="1" customWidth="1"/>
    <col min="6" max="6" width="10" style="1" customWidth="1"/>
    <col min="7" max="7" width="13.42578125" style="1" customWidth="1"/>
    <col min="8" max="8" width="12.28515625" style="1" bestFit="1" customWidth="1"/>
    <col min="9" max="16384" width="9.140625" style="1"/>
  </cols>
  <sheetData>
    <row r="1" spans="1:8" ht="35.25" customHeight="1">
      <c r="A1" s="9" t="s">
        <v>27</v>
      </c>
      <c r="B1" s="86" t="s">
        <v>28</v>
      </c>
      <c r="C1" s="86"/>
      <c r="D1" s="86"/>
      <c r="E1" s="86"/>
      <c r="F1" s="86"/>
      <c r="G1" s="86"/>
      <c r="H1" s="22"/>
    </row>
    <row r="3" spans="1:8" s="12" customFormat="1" ht="15.75" customHeight="1">
      <c r="B3" s="81" t="s">
        <v>29</v>
      </c>
      <c r="C3" s="81" t="s">
        <v>30</v>
      </c>
      <c r="D3" s="81" t="s">
        <v>31</v>
      </c>
      <c r="E3" s="75" t="s">
        <v>33</v>
      </c>
      <c r="F3" s="21" t="s">
        <v>36</v>
      </c>
      <c r="G3" s="75" t="s">
        <v>32</v>
      </c>
      <c r="H3" s="21" t="s">
        <v>36</v>
      </c>
    </row>
    <row r="4" spans="1:8" s="12" customFormat="1" ht="31.5" customHeight="1">
      <c r="B4" s="83"/>
      <c r="C4" s="83"/>
      <c r="D4" s="83"/>
      <c r="E4" s="75"/>
      <c r="F4" s="21" t="s">
        <v>95</v>
      </c>
      <c r="G4" s="75"/>
      <c r="H4" s="21" t="s">
        <v>95</v>
      </c>
    </row>
    <row r="5" spans="1:8" s="13" customFormat="1" ht="30" customHeight="1">
      <c r="B5" s="14">
        <v>6</v>
      </c>
      <c r="C5" s="14">
        <v>780</v>
      </c>
      <c r="D5" s="14" t="s">
        <v>16</v>
      </c>
      <c r="E5" s="15">
        <v>421563</v>
      </c>
      <c r="F5" s="15">
        <v>4964</v>
      </c>
      <c r="G5" s="15">
        <v>198783481.37458983</v>
      </c>
      <c r="H5" s="15">
        <v>3052207.2750889999</v>
      </c>
    </row>
  </sheetData>
  <mergeCells count="6">
    <mergeCell ref="B1:G1"/>
    <mergeCell ref="B3:B4"/>
    <mergeCell ref="C3:C4"/>
    <mergeCell ref="D3:D4"/>
    <mergeCell ref="G3:G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0"/>
  <sheetViews>
    <sheetView workbookViewId="0">
      <pane ySplit="7" topLeftCell="A140" activePane="bottomLeft" state="frozen"/>
      <selection pane="bottomLeft" activeCell="A152" sqref="A152:XFD170"/>
    </sheetView>
  </sheetViews>
  <sheetFormatPr defaultRowHeight="12.75"/>
  <cols>
    <col min="1" max="1" width="4.42578125" style="13" customWidth="1"/>
    <col min="2" max="2" width="6.140625" style="13" customWidth="1"/>
    <col min="3" max="3" width="61.28515625" style="13" bestFit="1" customWidth="1"/>
    <col min="4" max="4" width="5.140625" style="13" customWidth="1"/>
    <col min="5" max="5" width="38.28515625" style="13" bestFit="1" customWidth="1"/>
    <col min="6" max="6" width="6.42578125" style="23" customWidth="1"/>
    <col min="7" max="7" width="9.28515625" style="13" customWidth="1"/>
    <col min="8" max="8" width="8.140625" style="13" customWidth="1"/>
    <col min="9" max="9" width="13" style="13" customWidth="1"/>
    <col min="10" max="16384" width="9.140625" style="24"/>
  </cols>
  <sheetData>
    <row r="1" spans="1:9" s="1" customFormat="1" ht="31.5" customHeight="1">
      <c r="A1" s="44" t="s">
        <v>86</v>
      </c>
      <c r="B1" s="88" t="s">
        <v>94</v>
      </c>
      <c r="C1" s="88"/>
      <c r="D1" s="88"/>
      <c r="E1" s="88"/>
      <c r="F1" s="88"/>
      <c r="G1" s="88"/>
      <c r="H1" s="88"/>
      <c r="I1" s="88"/>
    </row>
    <row r="2" spans="1:9" s="1" customFormat="1" ht="12">
      <c r="G2" s="45"/>
      <c r="H2" s="45"/>
      <c r="I2" s="2"/>
    </row>
    <row r="3" spans="1:9" s="1" customFormat="1" ht="22.5" customHeight="1">
      <c r="A3" s="87" t="s">
        <v>87</v>
      </c>
      <c r="B3" s="87"/>
      <c r="C3" s="87"/>
      <c r="D3" s="87" t="s">
        <v>42</v>
      </c>
      <c r="E3" s="87"/>
      <c r="F3" s="87" t="s">
        <v>88</v>
      </c>
      <c r="G3" s="87" t="s">
        <v>89</v>
      </c>
      <c r="H3" s="87" t="s">
        <v>90</v>
      </c>
      <c r="I3" s="87"/>
    </row>
    <row r="4" spans="1:9" s="1" customFormat="1" ht="42" customHeight="1">
      <c r="A4" s="46" t="s">
        <v>40</v>
      </c>
      <c r="B4" s="46" t="s">
        <v>30</v>
      </c>
      <c r="C4" s="46" t="s">
        <v>91</v>
      </c>
      <c r="D4" s="46" t="s">
        <v>41</v>
      </c>
      <c r="E4" s="46" t="s">
        <v>91</v>
      </c>
      <c r="F4" s="87"/>
      <c r="G4" s="87"/>
      <c r="H4" s="46" t="s">
        <v>92</v>
      </c>
      <c r="I4" s="46" t="s">
        <v>93</v>
      </c>
    </row>
    <row r="5" spans="1:9" hidden="1">
      <c r="A5" s="25"/>
      <c r="B5" s="25"/>
      <c r="C5" s="26" t="s">
        <v>43</v>
      </c>
      <c r="D5" s="25"/>
      <c r="E5" s="25"/>
      <c r="F5" s="25"/>
      <c r="G5" s="25"/>
      <c r="H5" s="27">
        <f>H6+H7</f>
        <v>13974</v>
      </c>
      <c r="I5" s="27">
        <f>I6+I7</f>
        <v>2438909490.9103613</v>
      </c>
    </row>
    <row r="6" spans="1:9" hidden="1">
      <c r="A6" s="28"/>
      <c r="B6" s="28"/>
      <c r="C6" s="29" t="s">
        <v>44</v>
      </c>
      <c r="D6" s="28"/>
      <c r="E6" s="28"/>
      <c r="F6" s="28"/>
      <c r="G6" s="30"/>
      <c r="H6" s="30">
        <v>1402</v>
      </c>
      <c r="I6" s="30">
        <v>220573407.91036129</v>
      </c>
    </row>
    <row r="7" spans="1:9" hidden="1">
      <c r="A7" s="31"/>
      <c r="B7" s="31"/>
      <c r="C7" s="31" t="s">
        <v>45</v>
      </c>
      <c r="D7" s="32"/>
      <c r="E7" s="33"/>
      <c r="F7" s="34"/>
      <c r="G7" s="35"/>
      <c r="H7" s="35">
        <f>H8+H15+H26+H28+H34+H56+H64+H66+H68+H75+H78+H101+H107+H110+H116+H130+H132+H152+H166+H168</f>
        <v>12572</v>
      </c>
      <c r="I7" s="35">
        <f>I8+I15+I26+I28+I34+I56+I64+I66+I68+I75+I78+I101+I107+I110+I116+I130+I132+I152+I166+I168</f>
        <v>2218336083</v>
      </c>
    </row>
    <row r="8" spans="1:9" hidden="1">
      <c r="A8" s="17"/>
      <c r="B8" s="17"/>
      <c r="C8" s="17" t="s">
        <v>46</v>
      </c>
      <c r="D8" s="36"/>
      <c r="E8" s="37"/>
      <c r="F8" s="38"/>
      <c r="G8" s="18"/>
      <c r="H8" s="18">
        <f>SUM(H9:H14)</f>
        <v>163</v>
      </c>
      <c r="I8" s="18">
        <f>SUM(I9:I14)</f>
        <v>22548876</v>
      </c>
    </row>
    <row r="9" spans="1:9" hidden="1">
      <c r="A9" s="14">
        <v>1</v>
      </c>
      <c r="B9" s="14">
        <v>1692</v>
      </c>
      <c r="C9" s="14" t="s">
        <v>0</v>
      </c>
      <c r="D9" s="39">
        <v>1</v>
      </c>
      <c r="E9" s="40" t="s">
        <v>47</v>
      </c>
      <c r="F9" s="41">
        <v>1</v>
      </c>
      <c r="G9" s="15">
        <v>164755</v>
      </c>
      <c r="H9" s="15">
        <v>19</v>
      </c>
      <c r="I9" s="15">
        <f>H9*G9</f>
        <v>3130345</v>
      </c>
    </row>
    <row r="10" spans="1:9" hidden="1">
      <c r="A10" s="14">
        <v>1</v>
      </c>
      <c r="B10" s="14">
        <v>1692</v>
      </c>
      <c r="C10" s="14" t="s">
        <v>0</v>
      </c>
      <c r="D10" s="39">
        <v>1</v>
      </c>
      <c r="E10" s="40" t="s">
        <v>47</v>
      </c>
      <c r="F10" s="41">
        <v>2</v>
      </c>
      <c r="G10" s="15">
        <v>179370</v>
      </c>
      <c r="H10" s="15">
        <v>6</v>
      </c>
      <c r="I10" s="15">
        <f t="shared" ref="I10:I73" si="0">H10*G10</f>
        <v>1076220</v>
      </c>
    </row>
    <row r="11" spans="1:9" hidden="1">
      <c r="A11" s="14">
        <v>1</v>
      </c>
      <c r="B11" s="14">
        <v>1692</v>
      </c>
      <c r="C11" s="14" t="s">
        <v>0</v>
      </c>
      <c r="D11" s="39">
        <v>2</v>
      </c>
      <c r="E11" s="40" t="s">
        <v>48</v>
      </c>
      <c r="F11" s="41">
        <v>3</v>
      </c>
      <c r="G11" s="15">
        <v>127261</v>
      </c>
      <c r="H11" s="15">
        <v>31</v>
      </c>
      <c r="I11" s="15">
        <f t="shared" si="0"/>
        <v>3945091</v>
      </c>
    </row>
    <row r="12" spans="1:9" hidden="1">
      <c r="A12" s="14">
        <v>1</v>
      </c>
      <c r="B12" s="14">
        <v>1692</v>
      </c>
      <c r="C12" s="14" t="s">
        <v>0</v>
      </c>
      <c r="D12" s="39">
        <v>10</v>
      </c>
      <c r="E12" s="40" t="s">
        <v>49</v>
      </c>
      <c r="F12" s="41">
        <v>20</v>
      </c>
      <c r="G12" s="15">
        <v>127336</v>
      </c>
      <c r="H12" s="15">
        <v>76</v>
      </c>
      <c r="I12" s="15">
        <f t="shared" si="0"/>
        <v>9677536</v>
      </c>
    </row>
    <row r="13" spans="1:9" hidden="1">
      <c r="A13" s="14">
        <v>1</v>
      </c>
      <c r="B13" s="14">
        <v>1692</v>
      </c>
      <c r="C13" s="14" t="s">
        <v>0</v>
      </c>
      <c r="D13" s="39">
        <v>10</v>
      </c>
      <c r="E13" s="40" t="s">
        <v>49</v>
      </c>
      <c r="F13" s="41">
        <v>22</v>
      </c>
      <c r="G13" s="15">
        <v>134199</v>
      </c>
      <c r="H13" s="15">
        <v>20</v>
      </c>
      <c r="I13" s="15">
        <f t="shared" si="0"/>
        <v>2683980</v>
      </c>
    </row>
    <row r="14" spans="1:9" hidden="1">
      <c r="A14" s="14">
        <v>1</v>
      </c>
      <c r="B14" s="14">
        <v>1692</v>
      </c>
      <c r="C14" s="14" t="s">
        <v>0</v>
      </c>
      <c r="D14" s="39">
        <v>20</v>
      </c>
      <c r="E14" s="40" t="s">
        <v>50</v>
      </c>
      <c r="F14" s="41">
        <v>53</v>
      </c>
      <c r="G14" s="15">
        <v>185064</v>
      </c>
      <c r="H14" s="15">
        <v>11</v>
      </c>
      <c r="I14" s="15">
        <f t="shared" si="0"/>
        <v>2035704</v>
      </c>
    </row>
    <row r="15" spans="1:9" hidden="1">
      <c r="A15" s="17"/>
      <c r="B15" s="17"/>
      <c r="C15" s="17" t="s">
        <v>51</v>
      </c>
      <c r="D15" s="36"/>
      <c r="E15" s="37"/>
      <c r="F15" s="38"/>
      <c r="G15" s="18"/>
      <c r="H15" s="18">
        <f>SUM(H16:H25)</f>
        <v>1782</v>
      </c>
      <c r="I15" s="18">
        <f>SUM(I16:I25)</f>
        <v>359336283</v>
      </c>
    </row>
    <row r="16" spans="1:9" hidden="1">
      <c r="A16" s="14">
        <v>1</v>
      </c>
      <c r="B16" s="14">
        <v>52164</v>
      </c>
      <c r="C16" s="14" t="s">
        <v>1</v>
      </c>
      <c r="D16" s="39">
        <v>15</v>
      </c>
      <c r="E16" s="40" t="s">
        <v>52</v>
      </c>
      <c r="F16" s="41">
        <v>31</v>
      </c>
      <c r="G16" s="15">
        <v>170525</v>
      </c>
      <c r="H16" s="15">
        <v>396</v>
      </c>
      <c r="I16" s="15">
        <f t="shared" si="0"/>
        <v>67527900</v>
      </c>
    </row>
    <row r="17" spans="1:9" hidden="1">
      <c r="A17" s="14">
        <v>1</v>
      </c>
      <c r="B17" s="14">
        <v>52164</v>
      </c>
      <c r="C17" s="14" t="s">
        <v>1</v>
      </c>
      <c r="D17" s="39">
        <v>15</v>
      </c>
      <c r="E17" s="40" t="s">
        <v>52</v>
      </c>
      <c r="F17" s="41">
        <v>32</v>
      </c>
      <c r="G17" s="15">
        <v>234472</v>
      </c>
      <c r="H17" s="15">
        <v>129</v>
      </c>
      <c r="I17" s="15">
        <f t="shared" si="0"/>
        <v>30246888</v>
      </c>
    </row>
    <row r="18" spans="1:9" hidden="1">
      <c r="A18" s="14">
        <v>1</v>
      </c>
      <c r="B18" s="14">
        <v>52164</v>
      </c>
      <c r="C18" s="14" t="s">
        <v>1</v>
      </c>
      <c r="D18" s="39">
        <v>15</v>
      </c>
      <c r="E18" s="40" t="s">
        <v>52</v>
      </c>
      <c r="F18" s="41">
        <v>33</v>
      </c>
      <c r="G18" s="15">
        <v>298420</v>
      </c>
      <c r="H18" s="15">
        <v>35</v>
      </c>
      <c r="I18" s="15">
        <f t="shared" si="0"/>
        <v>10444700</v>
      </c>
    </row>
    <row r="19" spans="1:9" hidden="1">
      <c r="A19" s="14">
        <v>1</v>
      </c>
      <c r="B19" s="14">
        <v>52164</v>
      </c>
      <c r="C19" s="14" t="s">
        <v>1</v>
      </c>
      <c r="D19" s="39">
        <v>15</v>
      </c>
      <c r="E19" s="40" t="s">
        <v>52</v>
      </c>
      <c r="F19" s="41">
        <v>34</v>
      </c>
      <c r="G19" s="15">
        <v>152265</v>
      </c>
      <c r="H19" s="15">
        <v>228</v>
      </c>
      <c r="I19" s="15">
        <f t="shared" si="0"/>
        <v>34716420</v>
      </c>
    </row>
    <row r="20" spans="1:9" hidden="1">
      <c r="A20" s="14">
        <v>1</v>
      </c>
      <c r="B20" s="14">
        <v>52164</v>
      </c>
      <c r="C20" s="14" t="s">
        <v>1</v>
      </c>
      <c r="D20" s="39">
        <v>15</v>
      </c>
      <c r="E20" s="40" t="s">
        <v>52</v>
      </c>
      <c r="F20" s="41">
        <v>35</v>
      </c>
      <c r="G20" s="15">
        <v>209365</v>
      </c>
      <c r="H20" s="15">
        <v>59</v>
      </c>
      <c r="I20" s="15">
        <f t="shared" si="0"/>
        <v>12352535</v>
      </c>
    </row>
    <row r="21" spans="1:9" hidden="1">
      <c r="A21" s="14">
        <v>1</v>
      </c>
      <c r="B21" s="14">
        <v>52164</v>
      </c>
      <c r="C21" s="14" t="s">
        <v>1</v>
      </c>
      <c r="D21" s="39">
        <v>15</v>
      </c>
      <c r="E21" s="40" t="s">
        <v>52</v>
      </c>
      <c r="F21" s="41">
        <v>36</v>
      </c>
      <c r="G21" s="15">
        <v>266465</v>
      </c>
      <c r="H21" s="15">
        <v>7</v>
      </c>
      <c r="I21" s="15">
        <f t="shared" si="0"/>
        <v>1865255</v>
      </c>
    </row>
    <row r="22" spans="1:9" hidden="1">
      <c r="A22" s="14">
        <v>1</v>
      </c>
      <c r="B22" s="14">
        <v>52164</v>
      </c>
      <c r="C22" s="14" t="s">
        <v>1</v>
      </c>
      <c r="D22" s="14">
        <v>15</v>
      </c>
      <c r="E22" s="14" t="s">
        <v>52</v>
      </c>
      <c r="F22" s="42">
        <v>37</v>
      </c>
      <c r="G22" s="15">
        <v>251947</v>
      </c>
      <c r="H22" s="15">
        <v>123</v>
      </c>
      <c r="I22" s="15">
        <f t="shared" si="0"/>
        <v>30989481</v>
      </c>
    </row>
    <row r="23" spans="1:9" hidden="1">
      <c r="A23" s="14">
        <v>1</v>
      </c>
      <c r="B23" s="14">
        <v>52164</v>
      </c>
      <c r="C23" s="14" t="s">
        <v>1</v>
      </c>
      <c r="D23" s="39">
        <v>15</v>
      </c>
      <c r="E23" s="40" t="s">
        <v>52</v>
      </c>
      <c r="F23" s="41">
        <v>38</v>
      </c>
      <c r="G23" s="15">
        <v>140507</v>
      </c>
      <c r="H23" s="15">
        <v>246</v>
      </c>
      <c r="I23" s="15">
        <f t="shared" si="0"/>
        <v>34564722</v>
      </c>
    </row>
    <row r="24" spans="1:9" hidden="1">
      <c r="A24" s="14">
        <v>1</v>
      </c>
      <c r="B24" s="14">
        <v>52164</v>
      </c>
      <c r="C24" s="14" t="s">
        <v>1</v>
      </c>
      <c r="D24" s="39">
        <v>15</v>
      </c>
      <c r="E24" s="40" t="s">
        <v>52</v>
      </c>
      <c r="F24" s="41">
        <v>40</v>
      </c>
      <c r="G24" s="15">
        <v>233748</v>
      </c>
      <c r="H24" s="15">
        <v>509</v>
      </c>
      <c r="I24" s="15">
        <f t="shared" si="0"/>
        <v>118977732</v>
      </c>
    </row>
    <row r="25" spans="1:9" hidden="1">
      <c r="A25" s="14">
        <v>1</v>
      </c>
      <c r="B25" s="14">
        <v>52164</v>
      </c>
      <c r="C25" s="14" t="s">
        <v>1</v>
      </c>
      <c r="D25" s="39">
        <v>15</v>
      </c>
      <c r="E25" s="40" t="s">
        <v>52</v>
      </c>
      <c r="F25" s="41">
        <v>41</v>
      </c>
      <c r="G25" s="15">
        <v>353013</v>
      </c>
      <c r="H25" s="15">
        <v>50</v>
      </c>
      <c r="I25" s="15">
        <f t="shared" si="0"/>
        <v>17650650</v>
      </c>
    </row>
    <row r="26" spans="1:9" hidden="1">
      <c r="A26" s="17"/>
      <c r="B26" s="17"/>
      <c r="C26" s="17" t="s">
        <v>53</v>
      </c>
      <c r="D26" s="36"/>
      <c r="E26" s="37"/>
      <c r="F26" s="38"/>
      <c r="G26" s="18"/>
      <c r="H26" s="18">
        <f>SUM(H27)</f>
        <v>130</v>
      </c>
      <c r="I26" s="18">
        <f>SUM(I27)</f>
        <v>17090060</v>
      </c>
    </row>
    <row r="27" spans="1:9" hidden="1">
      <c r="A27" s="14">
        <v>1</v>
      </c>
      <c r="B27" s="14">
        <v>135213</v>
      </c>
      <c r="C27" s="14" t="s">
        <v>2</v>
      </c>
      <c r="D27" s="39">
        <v>14</v>
      </c>
      <c r="E27" s="40" t="s">
        <v>54</v>
      </c>
      <c r="F27" s="41">
        <v>30</v>
      </c>
      <c r="G27" s="15">
        <v>131462</v>
      </c>
      <c r="H27" s="15">
        <v>130</v>
      </c>
      <c r="I27" s="15">
        <f t="shared" si="0"/>
        <v>17090060</v>
      </c>
    </row>
    <row r="28" spans="1:9" hidden="1">
      <c r="A28" s="17"/>
      <c r="B28" s="17"/>
      <c r="C28" s="17" t="s">
        <v>55</v>
      </c>
      <c r="D28" s="36"/>
      <c r="E28" s="37"/>
      <c r="F28" s="38"/>
      <c r="G28" s="18"/>
      <c r="H28" s="18">
        <f>SUM(H29:H33)</f>
        <v>124</v>
      </c>
      <c r="I28" s="18">
        <f>SUM(I29:I33)</f>
        <v>23369855</v>
      </c>
    </row>
    <row r="29" spans="1:9" hidden="1">
      <c r="A29" s="14">
        <v>1</v>
      </c>
      <c r="B29" s="14">
        <v>233215</v>
      </c>
      <c r="C29" s="14" t="s">
        <v>3</v>
      </c>
      <c r="D29" s="39">
        <v>8</v>
      </c>
      <c r="E29" s="40" t="s">
        <v>56</v>
      </c>
      <c r="F29" s="41">
        <v>12</v>
      </c>
      <c r="G29" s="15">
        <v>162444</v>
      </c>
      <c r="H29" s="15">
        <v>66</v>
      </c>
      <c r="I29" s="15">
        <f t="shared" si="0"/>
        <v>10721304</v>
      </c>
    </row>
    <row r="30" spans="1:9" hidden="1">
      <c r="A30" s="14">
        <v>1</v>
      </c>
      <c r="B30" s="14">
        <v>233215</v>
      </c>
      <c r="C30" s="14" t="s">
        <v>3</v>
      </c>
      <c r="D30" s="39">
        <v>8</v>
      </c>
      <c r="E30" s="40" t="s">
        <v>56</v>
      </c>
      <c r="F30" s="41">
        <v>14</v>
      </c>
      <c r="G30" s="15">
        <v>157767</v>
      </c>
      <c r="H30" s="15">
        <v>8</v>
      </c>
      <c r="I30" s="15">
        <f t="shared" si="0"/>
        <v>1262136</v>
      </c>
    </row>
    <row r="31" spans="1:9" hidden="1">
      <c r="A31" s="14">
        <v>1</v>
      </c>
      <c r="B31" s="14">
        <v>233215</v>
      </c>
      <c r="C31" s="14" t="s">
        <v>3</v>
      </c>
      <c r="D31" s="39">
        <v>8</v>
      </c>
      <c r="E31" s="40" t="s">
        <v>56</v>
      </c>
      <c r="F31" s="41">
        <v>16</v>
      </c>
      <c r="G31" s="15">
        <v>290965</v>
      </c>
      <c r="H31" s="15">
        <v>25</v>
      </c>
      <c r="I31" s="15">
        <f t="shared" si="0"/>
        <v>7274125</v>
      </c>
    </row>
    <row r="32" spans="1:9" hidden="1">
      <c r="A32" s="14">
        <v>1</v>
      </c>
      <c r="B32" s="14">
        <v>233215</v>
      </c>
      <c r="C32" s="14" t="s">
        <v>3</v>
      </c>
      <c r="D32" s="39">
        <v>17</v>
      </c>
      <c r="E32" s="40" t="s">
        <v>57</v>
      </c>
      <c r="F32" s="41">
        <v>44</v>
      </c>
      <c r="G32" s="15">
        <v>137558</v>
      </c>
      <c r="H32" s="15">
        <v>20</v>
      </c>
      <c r="I32" s="15">
        <f t="shared" si="0"/>
        <v>2751160</v>
      </c>
    </row>
    <row r="33" spans="1:9" hidden="1">
      <c r="A33" s="14">
        <v>1</v>
      </c>
      <c r="B33" s="14">
        <v>233215</v>
      </c>
      <c r="C33" s="14" t="s">
        <v>3</v>
      </c>
      <c r="D33" s="39">
        <v>17</v>
      </c>
      <c r="E33" s="40" t="s">
        <v>57</v>
      </c>
      <c r="F33" s="41">
        <v>46</v>
      </c>
      <c r="G33" s="15">
        <v>272226</v>
      </c>
      <c r="H33" s="15">
        <v>5</v>
      </c>
      <c r="I33" s="15">
        <f t="shared" si="0"/>
        <v>1361130</v>
      </c>
    </row>
    <row r="34" spans="1:9" hidden="1">
      <c r="A34" s="17"/>
      <c r="B34" s="17"/>
      <c r="C34" s="17" t="s">
        <v>58</v>
      </c>
      <c r="D34" s="36"/>
      <c r="E34" s="37"/>
      <c r="F34" s="38"/>
      <c r="G34" s="18"/>
      <c r="H34" s="18">
        <f>SUM(H35:H55)</f>
        <v>2590</v>
      </c>
      <c r="I34" s="18">
        <f>SUM(I35:I55)</f>
        <v>367708811</v>
      </c>
    </row>
    <row r="35" spans="1:9" hidden="1">
      <c r="A35" s="14">
        <v>2</v>
      </c>
      <c r="B35" s="14">
        <v>1914</v>
      </c>
      <c r="C35" s="14" t="s">
        <v>4</v>
      </c>
      <c r="D35" s="39">
        <v>1</v>
      </c>
      <c r="E35" s="40" t="s">
        <v>47</v>
      </c>
      <c r="F35" s="41">
        <v>1</v>
      </c>
      <c r="G35" s="15">
        <v>164755</v>
      </c>
      <c r="H35" s="15">
        <v>60</v>
      </c>
      <c r="I35" s="15">
        <f t="shared" si="0"/>
        <v>9885300</v>
      </c>
    </row>
    <row r="36" spans="1:9" hidden="1">
      <c r="A36" s="14">
        <v>2</v>
      </c>
      <c r="B36" s="14">
        <v>1914</v>
      </c>
      <c r="C36" s="14" t="s">
        <v>4</v>
      </c>
      <c r="D36" s="39">
        <v>1</v>
      </c>
      <c r="E36" s="40" t="s">
        <v>47</v>
      </c>
      <c r="F36" s="41">
        <v>2</v>
      </c>
      <c r="G36" s="15">
        <v>179370</v>
      </c>
      <c r="H36" s="15">
        <v>8</v>
      </c>
      <c r="I36" s="15">
        <f t="shared" si="0"/>
        <v>1434960</v>
      </c>
    </row>
    <row r="37" spans="1:9" hidden="1">
      <c r="A37" s="14">
        <v>2</v>
      </c>
      <c r="B37" s="14">
        <v>1914</v>
      </c>
      <c r="C37" s="14" t="s">
        <v>4</v>
      </c>
      <c r="D37" s="39">
        <v>2</v>
      </c>
      <c r="E37" s="40" t="s">
        <v>48</v>
      </c>
      <c r="F37" s="41">
        <v>3</v>
      </c>
      <c r="G37" s="15">
        <v>127261</v>
      </c>
      <c r="H37" s="15">
        <v>35</v>
      </c>
      <c r="I37" s="15">
        <f t="shared" si="0"/>
        <v>4454135</v>
      </c>
    </row>
    <row r="38" spans="1:9" hidden="1">
      <c r="A38" s="14">
        <v>2</v>
      </c>
      <c r="B38" s="14">
        <v>1914</v>
      </c>
      <c r="C38" s="14" t="s">
        <v>4</v>
      </c>
      <c r="D38" s="39">
        <v>3</v>
      </c>
      <c r="E38" s="40" t="s">
        <v>59</v>
      </c>
      <c r="F38" s="41">
        <v>5</v>
      </c>
      <c r="G38" s="15">
        <v>132091</v>
      </c>
      <c r="H38" s="15">
        <v>40</v>
      </c>
      <c r="I38" s="15">
        <f t="shared" si="0"/>
        <v>5283640</v>
      </c>
    </row>
    <row r="39" spans="1:9" hidden="1">
      <c r="A39" s="14">
        <v>2</v>
      </c>
      <c r="B39" s="14">
        <v>1914</v>
      </c>
      <c r="C39" s="14" t="s">
        <v>4</v>
      </c>
      <c r="D39" s="39">
        <v>8</v>
      </c>
      <c r="E39" s="40" t="s">
        <v>56</v>
      </c>
      <c r="F39" s="41">
        <v>12</v>
      </c>
      <c r="G39" s="15">
        <v>162444</v>
      </c>
      <c r="H39" s="15">
        <v>136</v>
      </c>
      <c r="I39" s="15">
        <f t="shared" si="0"/>
        <v>22092384</v>
      </c>
    </row>
    <row r="40" spans="1:9" hidden="1">
      <c r="A40" s="14">
        <v>2</v>
      </c>
      <c r="B40" s="14">
        <v>1914</v>
      </c>
      <c r="C40" s="14" t="s">
        <v>4</v>
      </c>
      <c r="D40" s="39">
        <v>8</v>
      </c>
      <c r="E40" s="40" t="s">
        <v>56</v>
      </c>
      <c r="F40" s="41">
        <v>14</v>
      </c>
      <c r="G40" s="15">
        <v>157767</v>
      </c>
      <c r="H40" s="15">
        <v>20</v>
      </c>
      <c r="I40" s="15">
        <f t="shared" si="0"/>
        <v>3155340</v>
      </c>
    </row>
    <row r="41" spans="1:9" hidden="1">
      <c r="A41" s="14">
        <v>2</v>
      </c>
      <c r="B41" s="14">
        <v>1914</v>
      </c>
      <c r="C41" s="14" t="s">
        <v>4</v>
      </c>
      <c r="D41" s="39">
        <v>9</v>
      </c>
      <c r="E41" s="40" t="s">
        <v>60</v>
      </c>
      <c r="F41" s="41">
        <v>18</v>
      </c>
      <c r="G41" s="15">
        <v>246915</v>
      </c>
      <c r="H41" s="15">
        <v>230</v>
      </c>
      <c r="I41" s="15">
        <f t="shared" si="0"/>
        <v>56790450</v>
      </c>
    </row>
    <row r="42" spans="1:9" hidden="1">
      <c r="A42" s="14">
        <v>2</v>
      </c>
      <c r="B42" s="14">
        <v>1914</v>
      </c>
      <c r="C42" s="14" t="s">
        <v>4</v>
      </c>
      <c r="D42" s="39">
        <v>9</v>
      </c>
      <c r="E42" s="40" t="s">
        <v>60</v>
      </c>
      <c r="F42" s="41">
        <v>19</v>
      </c>
      <c r="G42" s="15">
        <v>360728</v>
      </c>
      <c r="H42" s="15">
        <v>149</v>
      </c>
      <c r="I42" s="15">
        <f t="shared" si="0"/>
        <v>53748472</v>
      </c>
    </row>
    <row r="43" spans="1:9" hidden="1">
      <c r="A43" s="14">
        <v>2</v>
      </c>
      <c r="B43" s="14">
        <v>1914</v>
      </c>
      <c r="C43" s="14" t="s">
        <v>4</v>
      </c>
      <c r="D43" s="39">
        <v>10</v>
      </c>
      <c r="E43" s="40" t="s">
        <v>49</v>
      </c>
      <c r="F43" s="41">
        <v>20</v>
      </c>
      <c r="G43" s="15">
        <v>127336</v>
      </c>
      <c r="H43" s="15">
        <v>221</v>
      </c>
      <c r="I43" s="15">
        <f t="shared" si="0"/>
        <v>28141256</v>
      </c>
    </row>
    <row r="44" spans="1:9" hidden="1">
      <c r="A44" s="14">
        <v>2</v>
      </c>
      <c r="B44" s="14">
        <v>1914</v>
      </c>
      <c r="C44" s="14" t="s">
        <v>4</v>
      </c>
      <c r="D44" s="39">
        <v>10</v>
      </c>
      <c r="E44" s="40" t="s">
        <v>49</v>
      </c>
      <c r="F44" s="41">
        <v>22</v>
      </c>
      <c r="G44" s="15">
        <v>134199</v>
      </c>
      <c r="H44" s="15">
        <v>20</v>
      </c>
      <c r="I44" s="15">
        <f t="shared" si="0"/>
        <v>2683980</v>
      </c>
    </row>
    <row r="45" spans="1:9" hidden="1">
      <c r="A45" s="14">
        <v>2</v>
      </c>
      <c r="B45" s="14">
        <v>1914</v>
      </c>
      <c r="C45" s="14" t="s">
        <v>4</v>
      </c>
      <c r="D45" s="39">
        <v>11</v>
      </c>
      <c r="E45" s="40" t="s">
        <v>61</v>
      </c>
      <c r="F45" s="41">
        <v>23</v>
      </c>
      <c r="G45" s="15">
        <v>113762</v>
      </c>
      <c r="H45" s="15">
        <v>23</v>
      </c>
      <c r="I45" s="15">
        <f t="shared" si="0"/>
        <v>2616526</v>
      </c>
    </row>
    <row r="46" spans="1:9" hidden="1">
      <c r="A46" s="14">
        <v>2</v>
      </c>
      <c r="B46" s="14">
        <v>1914</v>
      </c>
      <c r="C46" s="14" t="s">
        <v>4</v>
      </c>
      <c r="D46" s="39">
        <v>11</v>
      </c>
      <c r="E46" s="40" t="s">
        <v>61</v>
      </c>
      <c r="F46" s="41">
        <v>24</v>
      </c>
      <c r="G46" s="15">
        <v>67939</v>
      </c>
      <c r="H46" s="15">
        <v>20</v>
      </c>
      <c r="I46" s="15">
        <f t="shared" si="0"/>
        <v>1358780</v>
      </c>
    </row>
    <row r="47" spans="1:9" hidden="1">
      <c r="A47" s="14">
        <v>2</v>
      </c>
      <c r="B47" s="14">
        <v>1914</v>
      </c>
      <c r="C47" s="14" t="s">
        <v>4</v>
      </c>
      <c r="D47" s="39">
        <v>12</v>
      </c>
      <c r="E47" s="40" t="s">
        <v>62</v>
      </c>
      <c r="F47" s="41">
        <v>25</v>
      </c>
      <c r="G47" s="15">
        <v>71202</v>
      </c>
      <c r="H47" s="15">
        <v>846</v>
      </c>
      <c r="I47" s="15">
        <f t="shared" si="0"/>
        <v>60236892</v>
      </c>
    </row>
    <row r="48" spans="1:9" hidden="1">
      <c r="A48" s="14">
        <v>2</v>
      </c>
      <c r="B48" s="14">
        <v>1914</v>
      </c>
      <c r="C48" s="14" t="s">
        <v>4</v>
      </c>
      <c r="D48" s="39">
        <v>14</v>
      </c>
      <c r="E48" s="40" t="s">
        <v>54</v>
      </c>
      <c r="F48" s="41">
        <v>30</v>
      </c>
      <c r="G48" s="15">
        <v>131462</v>
      </c>
      <c r="H48" s="15">
        <v>294</v>
      </c>
      <c r="I48" s="15">
        <f t="shared" si="0"/>
        <v>38649828</v>
      </c>
    </row>
    <row r="49" spans="1:9" hidden="1">
      <c r="A49" s="14">
        <v>2</v>
      </c>
      <c r="B49" s="14">
        <v>1914</v>
      </c>
      <c r="C49" s="14" t="s">
        <v>4</v>
      </c>
      <c r="D49" s="39">
        <v>16</v>
      </c>
      <c r="E49" s="40" t="s">
        <v>63</v>
      </c>
      <c r="F49" s="41">
        <v>42</v>
      </c>
      <c r="G49" s="15">
        <v>142546</v>
      </c>
      <c r="H49" s="15">
        <v>11</v>
      </c>
      <c r="I49" s="15">
        <f t="shared" si="0"/>
        <v>1568006</v>
      </c>
    </row>
    <row r="50" spans="1:9" hidden="1">
      <c r="A50" s="14">
        <v>2</v>
      </c>
      <c r="B50" s="14">
        <v>1914</v>
      </c>
      <c r="C50" s="14" t="s">
        <v>4</v>
      </c>
      <c r="D50" s="39">
        <v>17</v>
      </c>
      <c r="E50" s="40" t="s">
        <v>57</v>
      </c>
      <c r="F50" s="41">
        <v>44</v>
      </c>
      <c r="G50" s="15">
        <v>137558</v>
      </c>
      <c r="H50" s="15">
        <v>45</v>
      </c>
      <c r="I50" s="15">
        <f t="shared" si="0"/>
        <v>6190110</v>
      </c>
    </row>
    <row r="51" spans="1:9" hidden="1">
      <c r="A51" s="14">
        <v>2</v>
      </c>
      <c r="B51" s="14">
        <v>1914</v>
      </c>
      <c r="C51" s="14" t="s">
        <v>4</v>
      </c>
      <c r="D51" s="39">
        <v>17</v>
      </c>
      <c r="E51" s="40" t="s">
        <v>57</v>
      </c>
      <c r="F51" s="41">
        <v>45</v>
      </c>
      <c r="G51" s="15">
        <v>204483</v>
      </c>
      <c r="H51" s="15">
        <v>150</v>
      </c>
      <c r="I51" s="15">
        <f t="shared" si="0"/>
        <v>30672450</v>
      </c>
    </row>
    <row r="52" spans="1:9" hidden="1">
      <c r="A52" s="14">
        <v>2</v>
      </c>
      <c r="B52" s="14">
        <v>1914</v>
      </c>
      <c r="C52" s="14" t="s">
        <v>4</v>
      </c>
      <c r="D52" s="39">
        <v>17</v>
      </c>
      <c r="E52" s="40" t="s">
        <v>57</v>
      </c>
      <c r="F52" s="41">
        <v>47</v>
      </c>
      <c r="G52" s="15">
        <v>146190</v>
      </c>
      <c r="H52" s="15">
        <v>143</v>
      </c>
      <c r="I52" s="15">
        <f t="shared" si="0"/>
        <v>20905170</v>
      </c>
    </row>
    <row r="53" spans="1:9" hidden="1">
      <c r="A53" s="14">
        <v>2</v>
      </c>
      <c r="B53" s="14">
        <v>1914</v>
      </c>
      <c r="C53" s="14" t="s">
        <v>4</v>
      </c>
      <c r="D53" s="39">
        <v>18</v>
      </c>
      <c r="E53" s="40" t="s">
        <v>64</v>
      </c>
      <c r="F53" s="41">
        <v>50</v>
      </c>
      <c r="G53" s="15">
        <v>94692</v>
      </c>
      <c r="H53" s="15">
        <v>75</v>
      </c>
      <c r="I53" s="15">
        <f t="shared" si="0"/>
        <v>7101900</v>
      </c>
    </row>
    <row r="54" spans="1:9" hidden="1">
      <c r="A54" s="14">
        <v>2</v>
      </c>
      <c r="B54" s="14">
        <v>1914</v>
      </c>
      <c r="C54" s="14" t="s">
        <v>4</v>
      </c>
      <c r="D54" s="39">
        <v>18</v>
      </c>
      <c r="E54" s="40" t="s">
        <v>64</v>
      </c>
      <c r="F54" s="41">
        <v>51</v>
      </c>
      <c r="G54" s="15">
        <v>139028</v>
      </c>
      <c r="H54" s="15">
        <v>24</v>
      </c>
      <c r="I54" s="15">
        <f t="shared" si="0"/>
        <v>3336672</v>
      </c>
    </row>
    <row r="55" spans="1:9" hidden="1">
      <c r="A55" s="14">
        <v>2</v>
      </c>
      <c r="B55" s="14">
        <v>1914</v>
      </c>
      <c r="C55" s="14" t="s">
        <v>4</v>
      </c>
      <c r="D55" s="39">
        <v>20</v>
      </c>
      <c r="E55" s="40" t="s">
        <v>50</v>
      </c>
      <c r="F55" s="41">
        <v>53</v>
      </c>
      <c r="G55" s="15">
        <v>185064</v>
      </c>
      <c r="H55" s="15">
        <v>40</v>
      </c>
      <c r="I55" s="15">
        <f t="shared" si="0"/>
        <v>7402560</v>
      </c>
    </row>
    <row r="56" spans="1:9" hidden="1">
      <c r="A56" s="17"/>
      <c r="B56" s="17"/>
      <c r="C56" s="17" t="s">
        <v>65</v>
      </c>
      <c r="D56" s="36"/>
      <c r="E56" s="37"/>
      <c r="F56" s="38"/>
      <c r="G56" s="18"/>
      <c r="H56" s="18">
        <f>SUM(H57:H63)</f>
        <v>1430</v>
      </c>
      <c r="I56" s="18">
        <f>SUM(I57:I63)</f>
        <v>359131944</v>
      </c>
    </row>
    <row r="57" spans="1:9" hidden="1">
      <c r="A57" s="14">
        <v>2</v>
      </c>
      <c r="B57" s="14">
        <v>2208</v>
      </c>
      <c r="C57" s="14" t="s">
        <v>5</v>
      </c>
      <c r="D57" s="39">
        <v>15</v>
      </c>
      <c r="E57" s="40" t="s">
        <v>52</v>
      </c>
      <c r="F57" s="41">
        <v>31</v>
      </c>
      <c r="G57" s="15">
        <v>170525</v>
      </c>
      <c r="H57" s="15">
        <v>8</v>
      </c>
      <c r="I57" s="15">
        <f t="shared" si="0"/>
        <v>1364200</v>
      </c>
    </row>
    <row r="58" spans="1:9" hidden="1">
      <c r="A58" s="14">
        <v>2</v>
      </c>
      <c r="B58" s="14">
        <v>2208</v>
      </c>
      <c r="C58" s="14" t="s">
        <v>5</v>
      </c>
      <c r="D58" s="39">
        <v>15</v>
      </c>
      <c r="E58" s="40" t="s">
        <v>52</v>
      </c>
      <c r="F58" s="41">
        <v>32</v>
      </c>
      <c r="G58" s="15">
        <v>234472</v>
      </c>
      <c r="H58" s="15">
        <v>2</v>
      </c>
      <c r="I58" s="15">
        <f t="shared" si="0"/>
        <v>468944</v>
      </c>
    </row>
    <row r="59" spans="1:9" hidden="1">
      <c r="A59" s="14">
        <v>2</v>
      </c>
      <c r="B59" s="14">
        <v>2208</v>
      </c>
      <c r="C59" s="14" t="s">
        <v>5</v>
      </c>
      <c r="D59" s="39">
        <v>15</v>
      </c>
      <c r="E59" s="40" t="s">
        <v>52</v>
      </c>
      <c r="F59" s="41">
        <v>34</v>
      </c>
      <c r="G59" s="15">
        <v>152265</v>
      </c>
      <c r="H59" s="15">
        <v>18</v>
      </c>
      <c r="I59" s="15">
        <f t="shared" si="0"/>
        <v>2740770</v>
      </c>
    </row>
    <row r="60" spans="1:9" hidden="1">
      <c r="A60" s="14">
        <v>2</v>
      </c>
      <c r="B60" s="14">
        <v>2208</v>
      </c>
      <c r="C60" s="14" t="s">
        <v>5</v>
      </c>
      <c r="D60" s="39">
        <v>15</v>
      </c>
      <c r="E60" s="40" t="s">
        <v>52</v>
      </c>
      <c r="F60" s="41">
        <v>35</v>
      </c>
      <c r="G60" s="15">
        <v>209365</v>
      </c>
      <c r="H60" s="15">
        <v>2</v>
      </c>
      <c r="I60" s="15">
        <f t="shared" si="0"/>
        <v>418730</v>
      </c>
    </row>
    <row r="61" spans="1:9" hidden="1">
      <c r="A61" s="14">
        <v>2</v>
      </c>
      <c r="B61" s="14">
        <v>2208</v>
      </c>
      <c r="C61" s="14" t="s">
        <v>5</v>
      </c>
      <c r="D61" s="14">
        <v>15</v>
      </c>
      <c r="E61" s="14" t="s">
        <v>52</v>
      </c>
      <c r="F61" s="42">
        <v>37</v>
      </c>
      <c r="G61" s="15">
        <v>251947</v>
      </c>
      <c r="H61" s="15">
        <v>1150</v>
      </c>
      <c r="I61" s="15">
        <f t="shared" si="0"/>
        <v>289739050</v>
      </c>
    </row>
    <row r="62" spans="1:9" hidden="1">
      <c r="A62" s="14">
        <v>2</v>
      </c>
      <c r="B62" s="14">
        <v>2208</v>
      </c>
      <c r="C62" s="14" t="s">
        <v>5</v>
      </c>
      <c r="D62" s="39">
        <v>15</v>
      </c>
      <c r="E62" s="40" t="s">
        <v>52</v>
      </c>
      <c r="F62" s="41">
        <v>40</v>
      </c>
      <c r="G62" s="15">
        <v>233748</v>
      </c>
      <c r="H62" s="15">
        <v>200</v>
      </c>
      <c r="I62" s="15">
        <f t="shared" si="0"/>
        <v>46749600</v>
      </c>
    </row>
    <row r="63" spans="1:9" hidden="1">
      <c r="A63" s="14">
        <v>2</v>
      </c>
      <c r="B63" s="14">
        <v>2208</v>
      </c>
      <c r="C63" s="14" t="s">
        <v>5</v>
      </c>
      <c r="D63" s="39">
        <v>15</v>
      </c>
      <c r="E63" s="40" t="s">
        <v>52</v>
      </c>
      <c r="F63" s="41">
        <v>41</v>
      </c>
      <c r="G63" s="15">
        <v>353013</v>
      </c>
      <c r="H63" s="15">
        <v>50</v>
      </c>
      <c r="I63" s="15">
        <f t="shared" si="0"/>
        <v>17650650</v>
      </c>
    </row>
    <row r="64" spans="1:9" hidden="1">
      <c r="A64" s="17"/>
      <c r="B64" s="17"/>
      <c r="C64" s="17" t="s">
        <v>66</v>
      </c>
      <c r="D64" s="36"/>
      <c r="E64" s="37"/>
      <c r="F64" s="38"/>
      <c r="G64" s="18"/>
      <c r="H64" s="18">
        <f>SUM(H65)</f>
        <v>120</v>
      </c>
      <c r="I64" s="18">
        <f>SUM(I65)</f>
        <v>12104760</v>
      </c>
    </row>
    <row r="65" spans="1:10" hidden="1">
      <c r="A65" s="14">
        <v>2</v>
      </c>
      <c r="B65" s="14">
        <v>13077</v>
      </c>
      <c r="C65" s="14" t="s">
        <v>6</v>
      </c>
      <c r="D65" s="39">
        <v>6</v>
      </c>
      <c r="E65" s="40" t="s">
        <v>67</v>
      </c>
      <c r="F65" s="41">
        <v>9</v>
      </c>
      <c r="G65" s="15">
        <v>100873</v>
      </c>
      <c r="H65" s="15">
        <v>120</v>
      </c>
      <c r="I65" s="15">
        <f t="shared" si="0"/>
        <v>12104760</v>
      </c>
    </row>
    <row r="66" spans="1:10" hidden="1">
      <c r="A66" s="17"/>
      <c r="B66" s="17"/>
      <c r="C66" s="17" t="s">
        <v>68</v>
      </c>
      <c r="D66" s="36"/>
      <c r="E66" s="37"/>
      <c r="F66" s="38"/>
      <c r="G66" s="18"/>
      <c r="H66" s="18">
        <f>SUM(H67)</f>
        <v>115</v>
      </c>
      <c r="I66" s="18">
        <f>SUM(I67)</f>
        <v>14152360</v>
      </c>
    </row>
    <row r="67" spans="1:10" hidden="1">
      <c r="A67" s="14">
        <v>2</v>
      </c>
      <c r="B67" s="14">
        <v>30140</v>
      </c>
      <c r="C67" s="14" t="s">
        <v>7</v>
      </c>
      <c r="D67" s="39">
        <v>19</v>
      </c>
      <c r="E67" s="40" t="s">
        <v>69</v>
      </c>
      <c r="F67" s="41">
        <v>52</v>
      </c>
      <c r="G67" s="15">
        <v>123064</v>
      </c>
      <c r="H67" s="15">
        <v>115</v>
      </c>
      <c r="I67" s="15">
        <f t="shared" si="0"/>
        <v>14152360</v>
      </c>
      <c r="J67" s="43"/>
    </row>
    <row r="68" spans="1:10" hidden="1">
      <c r="A68" s="17"/>
      <c r="B68" s="17"/>
      <c r="C68" s="17" t="s">
        <v>70</v>
      </c>
      <c r="D68" s="36"/>
      <c r="E68" s="37"/>
      <c r="F68" s="38"/>
      <c r="G68" s="18"/>
      <c r="H68" s="18">
        <f>SUM(H69:H74)</f>
        <v>414</v>
      </c>
      <c r="I68" s="18">
        <f>SUM(I69:I74)</f>
        <v>41332492</v>
      </c>
    </row>
    <row r="69" spans="1:10" hidden="1">
      <c r="A69" s="14">
        <v>2</v>
      </c>
      <c r="B69" s="14">
        <v>217974</v>
      </c>
      <c r="C69" s="14" t="s">
        <v>8</v>
      </c>
      <c r="D69" s="39">
        <v>2</v>
      </c>
      <c r="E69" s="40" t="s">
        <v>48</v>
      </c>
      <c r="F69" s="41">
        <v>3</v>
      </c>
      <c r="G69" s="15">
        <v>127261</v>
      </c>
      <c r="H69" s="15">
        <v>70</v>
      </c>
      <c r="I69" s="15">
        <f t="shared" si="0"/>
        <v>8908270</v>
      </c>
    </row>
    <row r="70" spans="1:10" hidden="1">
      <c r="A70" s="14">
        <v>2</v>
      </c>
      <c r="B70" s="14">
        <v>217974</v>
      </c>
      <c r="C70" s="14" t="s">
        <v>8</v>
      </c>
      <c r="D70" s="39">
        <v>11</v>
      </c>
      <c r="E70" s="40" t="s">
        <v>61</v>
      </c>
      <c r="F70" s="41">
        <v>23</v>
      </c>
      <c r="G70" s="15">
        <v>113762</v>
      </c>
      <c r="H70" s="15">
        <v>10</v>
      </c>
      <c r="I70" s="15">
        <f t="shared" si="0"/>
        <v>1137620</v>
      </c>
    </row>
    <row r="71" spans="1:10" hidden="1">
      <c r="A71" s="14">
        <v>2</v>
      </c>
      <c r="B71" s="14">
        <v>217974</v>
      </c>
      <c r="C71" s="14" t="s">
        <v>8</v>
      </c>
      <c r="D71" s="39">
        <v>11</v>
      </c>
      <c r="E71" s="40" t="s">
        <v>61</v>
      </c>
      <c r="F71" s="41">
        <v>24</v>
      </c>
      <c r="G71" s="15">
        <v>67939</v>
      </c>
      <c r="H71" s="15">
        <v>30</v>
      </c>
      <c r="I71" s="15">
        <f t="shared" si="0"/>
        <v>2038170</v>
      </c>
    </row>
    <row r="72" spans="1:10" hidden="1">
      <c r="A72" s="14">
        <v>2</v>
      </c>
      <c r="B72" s="14">
        <v>217974</v>
      </c>
      <c r="C72" s="14" t="s">
        <v>8</v>
      </c>
      <c r="D72" s="39">
        <v>12</v>
      </c>
      <c r="E72" s="40" t="s">
        <v>62</v>
      </c>
      <c r="F72" s="41">
        <v>25</v>
      </c>
      <c r="G72" s="15">
        <v>71202</v>
      </c>
      <c r="H72" s="15">
        <v>120</v>
      </c>
      <c r="I72" s="15">
        <f t="shared" si="0"/>
        <v>8544240</v>
      </c>
    </row>
    <row r="73" spans="1:10" hidden="1">
      <c r="A73" s="14">
        <v>2</v>
      </c>
      <c r="B73" s="14">
        <v>217974</v>
      </c>
      <c r="C73" s="14" t="s">
        <v>8</v>
      </c>
      <c r="D73" s="39">
        <v>18</v>
      </c>
      <c r="E73" s="40" t="s">
        <v>64</v>
      </c>
      <c r="F73" s="41">
        <v>50</v>
      </c>
      <c r="G73" s="15">
        <v>94692</v>
      </c>
      <c r="H73" s="15">
        <v>110</v>
      </c>
      <c r="I73" s="15">
        <f t="shared" si="0"/>
        <v>10416120</v>
      </c>
    </row>
    <row r="74" spans="1:10" hidden="1">
      <c r="A74" s="14">
        <v>2</v>
      </c>
      <c r="B74" s="14">
        <v>217974</v>
      </c>
      <c r="C74" s="14" t="s">
        <v>8</v>
      </c>
      <c r="D74" s="39">
        <v>18</v>
      </c>
      <c r="E74" s="40" t="s">
        <v>64</v>
      </c>
      <c r="F74" s="41">
        <v>51</v>
      </c>
      <c r="G74" s="15">
        <v>139028</v>
      </c>
      <c r="H74" s="15">
        <v>74</v>
      </c>
      <c r="I74" s="15">
        <f>H74*G74</f>
        <v>10288072</v>
      </c>
    </row>
    <row r="75" spans="1:10" hidden="1">
      <c r="A75" s="17"/>
      <c r="B75" s="17"/>
      <c r="C75" s="17" t="s">
        <v>71</v>
      </c>
      <c r="D75" s="36"/>
      <c r="E75" s="37"/>
      <c r="F75" s="38"/>
      <c r="G75" s="18"/>
      <c r="H75" s="18">
        <f>SUM(H76:H77)</f>
        <v>250</v>
      </c>
      <c r="I75" s="18">
        <f>SUM(I76:I77)</f>
        <v>70378538</v>
      </c>
    </row>
    <row r="76" spans="1:10" hidden="1">
      <c r="A76" s="14">
        <v>3</v>
      </c>
      <c r="B76" s="14">
        <v>17316</v>
      </c>
      <c r="C76" s="14" t="s">
        <v>9</v>
      </c>
      <c r="D76" s="39">
        <v>9</v>
      </c>
      <c r="E76" s="40" t="s">
        <v>60</v>
      </c>
      <c r="F76" s="41">
        <v>18</v>
      </c>
      <c r="G76" s="15">
        <v>246915</v>
      </c>
      <c r="H76" s="15">
        <v>174</v>
      </c>
      <c r="I76" s="15">
        <f>H76*G76</f>
        <v>42963210</v>
      </c>
    </row>
    <row r="77" spans="1:10" hidden="1">
      <c r="A77" s="14">
        <v>3</v>
      </c>
      <c r="B77" s="14">
        <v>17316</v>
      </c>
      <c r="C77" s="14" t="s">
        <v>9</v>
      </c>
      <c r="D77" s="39">
        <v>9</v>
      </c>
      <c r="E77" s="40" t="s">
        <v>60</v>
      </c>
      <c r="F77" s="41">
        <v>19</v>
      </c>
      <c r="G77" s="15">
        <v>360728</v>
      </c>
      <c r="H77" s="15">
        <v>76</v>
      </c>
      <c r="I77" s="15">
        <f>H77*G77</f>
        <v>27415328</v>
      </c>
    </row>
    <row r="78" spans="1:10" hidden="1">
      <c r="A78" s="17"/>
      <c r="B78" s="17"/>
      <c r="C78" s="17" t="s">
        <v>72</v>
      </c>
      <c r="D78" s="36"/>
      <c r="E78" s="37"/>
      <c r="F78" s="38"/>
      <c r="G78" s="18"/>
      <c r="H78" s="18">
        <f>SUM(H79:H100)</f>
        <v>1693</v>
      </c>
      <c r="I78" s="18">
        <f>SUM(I79:I100)</f>
        <v>320658796</v>
      </c>
    </row>
    <row r="79" spans="1:10" hidden="1">
      <c r="A79" s="14">
        <v>3</v>
      </c>
      <c r="B79" s="14">
        <v>900827</v>
      </c>
      <c r="C79" s="14" t="s">
        <v>10</v>
      </c>
      <c r="D79" s="39">
        <v>1</v>
      </c>
      <c r="E79" s="40" t="s">
        <v>47</v>
      </c>
      <c r="F79" s="41">
        <v>1</v>
      </c>
      <c r="G79" s="15">
        <v>164755</v>
      </c>
      <c r="H79" s="15">
        <v>7</v>
      </c>
      <c r="I79" s="15">
        <f t="shared" ref="I79:I100" si="1">H79*G79</f>
        <v>1153285</v>
      </c>
    </row>
    <row r="80" spans="1:10" hidden="1">
      <c r="A80" s="14">
        <v>3</v>
      </c>
      <c r="B80" s="14">
        <v>900827</v>
      </c>
      <c r="C80" s="14" t="s">
        <v>10</v>
      </c>
      <c r="D80" s="39">
        <v>2</v>
      </c>
      <c r="E80" s="40" t="s">
        <v>48</v>
      </c>
      <c r="F80" s="41">
        <v>3</v>
      </c>
      <c r="G80" s="15">
        <v>127261</v>
      </c>
      <c r="H80" s="15">
        <v>39</v>
      </c>
      <c r="I80" s="15">
        <f t="shared" si="1"/>
        <v>4963179</v>
      </c>
    </row>
    <row r="81" spans="1:9" hidden="1">
      <c r="A81" s="14">
        <v>3</v>
      </c>
      <c r="B81" s="14">
        <v>900827</v>
      </c>
      <c r="C81" s="14" t="s">
        <v>10</v>
      </c>
      <c r="D81" s="39">
        <v>2</v>
      </c>
      <c r="E81" s="40" t="s">
        <v>48</v>
      </c>
      <c r="F81" s="41">
        <v>4</v>
      </c>
      <c r="G81" s="15">
        <v>192205</v>
      </c>
      <c r="H81" s="15">
        <v>8</v>
      </c>
      <c r="I81" s="15">
        <f t="shared" si="1"/>
        <v>1537640</v>
      </c>
    </row>
    <row r="82" spans="1:9" hidden="1">
      <c r="A82" s="14">
        <v>3</v>
      </c>
      <c r="B82" s="14">
        <v>900827</v>
      </c>
      <c r="C82" s="14" t="s">
        <v>10</v>
      </c>
      <c r="D82" s="39">
        <v>8</v>
      </c>
      <c r="E82" s="40" t="s">
        <v>56</v>
      </c>
      <c r="F82" s="41">
        <v>12</v>
      </c>
      <c r="G82" s="15">
        <v>162444</v>
      </c>
      <c r="H82" s="15">
        <v>60</v>
      </c>
      <c r="I82" s="15">
        <f t="shared" si="1"/>
        <v>9746640</v>
      </c>
    </row>
    <row r="83" spans="1:9" hidden="1">
      <c r="A83" s="14">
        <v>3</v>
      </c>
      <c r="B83" s="14">
        <v>900827</v>
      </c>
      <c r="C83" s="14" t="s">
        <v>10</v>
      </c>
      <c r="D83" s="39">
        <v>8</v>
      </c>
      <c r="E83" s="40" t="s">
        <v>56</v>
      </c>
      <c r="F83" s="41">
        <v>14</v>
      </c>
      <c r="G83" s="15">
        <v>157767</v>
      </c>
      <c r="H83" s="15">
        <v>6</v>
      </c>
      <c r="I83" s="15">
        <f t="shared" si="1"/>
        <v>946602</v>
      </c>
    </row>
    <row r="84" spans="1:9" hidden="1">
      <c r="A84" s="14">
        <v>3</v>
      </c>
      <c r="B84" s="14">
        <v>900827</v>
      </c>
      <c r="C84" s="14" t="s">
        <v>10</v>
      </c>
      <c r="D84" s="39">
        <v>8</v>
      </c>
      <c r="E84" s="40" t="s">
        <v>56</v>
      </c>
      <c r="F84" s="41">
        <v>16</v>
      </c>
      <c r="G84" s="15">
        <v>290965</v>
      </c>
      <c r="H84" s="15">
        <v>40</v>
      </c>
      <c r="I84" s="15">
        <f t="shared" si="1"/>
        <v>11638600</v>
      </c>
    </row>
    <row r="85" spans="1:9" hidden="1">
      <c r="A85" s="14">
        <v>3</v>
      </c>
      <c r="B85" s="14">
        <v>900827</v>
      </c>
      <c r="C85" s="14" t="s">
        <v>10</v>
      </c>
      <c r="D85" s="39">
        <v>8</v>
      </c>
      <c r="E85" s="40" t="s">
        <v>56</v>
      </c>
      <c r="F85" s="41">
        <v>17</v>
      </c>
      <c r="G85" s="15">
        <v>395365</v>
      </c>
      <c r="H85" s="15">
        <v>20</v>
      </c>
      <c r="I85" s="15">
        <f t="shared" si="1"/>
        <v>7907300</v>
      </c>
    </row>
    <row r="86" spans="1:9" hidden="1">
      <c r="A86" s="14">
        <v>3</v>
      </c>
      <c r="B86" s="14">
        <v>900827</v>
      </c>
      <c r="C86" s="14" t="s">
        <v>10</v>
      </c>
      <c r="D86" s="39">
        <v>10</v>
      </c>
      <c r="E86" s="40" t="s">
        <v>49</v>
      </c>
      <c r="F86" s="41">
        <v>20</v>
      </c>
      <c r="G86" s="15">
        <v>127336</v>
      </c>
      <c r="H86" s="15">
        <v>117</v>
      </c>
      <c r="I86" s="15">
        <f t="shared" si="1"/>
        <v>14898312</v>
      </c>
    </row>
    <row r="87" spans="1:9" hidden="1">
      <c r="A87" s="14">
        <v>3</v>
      </c>
      <c r="B87" s="14">
        <v>900827</v>
      </c>
      <c r="C87" s="14" t="s">
        <v>10</v>
      </c>
      <c r="D87" s="39">
        <v>15</v>
      </c>
      <c r="E87" s="40" t="s">
        <v>52</v>
      </c>
      <c r="F87" s="41">
        <v>31</v>
      </c>
      <c r="G87" s="15">
        <v>170525</v>
      </c>
      <c r="H87" s="15">
        <v>374</v>
      </c>
      <c r="I87" s="15">
        <f t="shared" si="1"/>
        <v>63776350</v>
      </c>
    </row>
    <row r="88" spans="1:9" hidden="1">
      <c r="A88" s="14">
        <v>3</v>
      </c>
      <c r="B88" s="14">
        <v>900827</v>
      </c>
      <c r="C88" s="14" t="s">
        <v>10</v>
      </c>
      <c r="D88" s="39">
        <v>15</v>
      </c>
      <c r="E88" s="40" t="s">
        <v>52</v>
      </c>
      <c r="F88" s="41">
        <v>32</v>
      </c>
      <c r="G88" s="15">
        <v>234472</v>
      </c>
      <c r="H88" s="15">
        <v>249</v>
      </c>
      <c r="I88" s="15">
        <f t="shared" si="1"/>
        <v>58383528</v>
      </c>
    </row>
    <row r="89" spans="1:9" hidden="1">
      <c r="A89" s="14">
        <v>3</v>
      </c>
      <c r="B89" s="14">
        <v>900827</v>
      </c>
      <c r="C89" s="14" t="s">
        <v>10</v>
      </c>
      <c r="D89" s="39">
        <v>15</v>
      </c>
      <c r="E89" s="40" t="s">
        <v>52</v>
      </c>
      <c r="F89" s="41">
        <v>33</v>
      </c>
      <c r="G89" s="15">
        <v>298420</v>
      </c>
      <c r="H89" s="15">
        <v>87</v>
      </c>
      <c r="I89" s="15">
        <f t="shared" si="1"/>
        <v>25962540</v>
      </c>
    </row>
    <row r="90" spans="1:9" hidden="1">
      <c r="A90" s="14">
        <v>3</v>
      </c>
      <c r="B90" s="14">
        <v>900827</v>
      </c>
      <c r="C90" s="14" t="s">
        <v>10</v>
      </c>
      <c r="D90" s="39">
        <v>15</v>
      </c>
      <c r="E90" s="40" t="s">
        <v>52</v>
      </c>
      <c r="F90" s="41">
        <v>34</v>
      </c>
      <c r="G90" s="15">
        <v>152265</v>
      </c>
      <c r="H90" s="15">
        <v>204</v>
      </c>
      <c r="I90" s="15">
        <f t="shared" si="1"/>
        <v>31062060</v>
      </c>
    </row>
    <row r="91" spans="1:9" hidden="1">
      <c r="A91" s="14">
        <v>3</v>
      </c>
      <c r="B91" s="14">
        <v>900827</v>
      </c>
      <c r="C91" s="14" t="s">
        <v>10</v>
      </c>
      <c r="D91" s="39">
        <v>15</v>
      </c>
      <c r="E91" s="40" t="s">
        <v>52</v>
      </c>
      <c r="F91" s="41">
        <v>35</v>
      </c>
      <c r="G91" s="15">
        <v>209365</v>
      </c>
      <c r="H91" s="15">
        <v>103</v>
      </c>
      <c r="I91" s="15">
        <f t="shared" si="1"/>
        <v>21564595</v>
      </c>
    </row>
    <row r="92" spans="1:9" hidden="1">
      <c r="A92" s="14">
        <v>3</v>
      </c>
      <c r="B92" s="14">
        <v>900827</v>
      </c>
      <c r="C92" s="14" t="s">
        <v>10</v>
      </c>
      <c r="D92" s="39">
        <v>15</v>
      </c>
      <c r="E92" s="40" t="s">
        <v>52</v>
      </c>
      <c r="F92" s="41">
        <v>36</v>
      </c>
      <c r="G92" s="15">
        <v>266465</v>
      </c>
      <c r="H92" s="15">
        <v>24</v>
      </c>
      <c r="I92" s="15">
        <f t="shared" si="1"/>
        <v>6395160</v>
      </c>
    </row>
    <row r="93" spans="1:9" hidden="1">
      <c r="A93" s="14">
        <v>3</v>
      </c>
      <c r="B93" s="14">
        <v>900827</v>
      </c>
      <c r="C93" s="14" t="s">
        <v>10</v>
      </c>
      <c r="D93" s="14">
        <v>15</v>
      </c>
      <c r="E93" s="14" t="s">
        <v>52</v>
      </c>
      <c r="F93" s="42">
        <v>37</v>
      </c>
      <c r="G93" s="15">
        <v>251947</v>
      </c>
      <c r="H93" s="15">
        <v>25</v>
      </c>
      <c r="I93" s="15">
        <f t="shared" si="1"/>
        <v>6298675</v>
      </c>
    </row>
    <row r="94" spans="1:9" hidden="1">
      <c r="A94" s="14">
        <v>3</v>
      </c>
      <c r="B94" s="14">
        <v>900827</v>
      </c>
      <c r="C94" s="14" t="s">
        <v>10</v>
      </c>
      <c r="D94" s="39">
        <v>15</v>
      </c>
      <c r="E94" s="40" t="s">
        <v>52</v>
      </c>
      <c r="F94" s="41">
        <v>38</v>
      </c>
      <c r="G94" s="15">
        <v>140507</v>
      </c>
      <c r="H94" s="15">
        <v>20</v>
      </c>
      <c r="I94" s="15">
        <f t="shared" si="1"/>
        <v>2810140</v>
      </c>
    </row>
    <row r="95" spans="1:9" hidden="1">
      <c r="A95" s="14">
        <v>3</v>
      </c>
      <c r="B95" s="14">
        <v>900827</v>
      </c>
      <c r="C95" s="14" t="s">
        <v>10</v>
      </c>
      <c r="D95" s="39">
        <v>15</v>
      </c>
      <c r="E95" s="40" t="s">
        <v>52</v>
      </c>
      <c r="F95" s="41">
        <v>40</v>
      </c>
      <c r="G95" s="15">
        <v>233748</v>
      </c>
      <c r="H95" s="15">
        <v>40</v>
      </c>
      <c r="I95" s="15">
        <f t="shared" si="1"/>
        <v>9349920</v>
      </c>
    </row>
    <row r="96" spans="1:9" hidden="1">
      <c r="A96" s="14">
        <v>3</v>
      </c>
      <c r="B96" s="14">
        <v>900827</v>
      </c>
      <c r="C96" s="14" t="s">
        <v>10</v>
      </c>
      <c r="D96" s="39">
        <v>16</v>
      </c>
      <c r="E96" s="40" t="s">
        <v>63</v>
      </c>
      <c r="F96" s="41">
        <v>42</v>
      </c>
      <c r="G96" s="15">
        <v>142546</v>
      </c>
      <c r="H96" s="15">
        <v>45</v>
      </c>
      <c r="I96" s="15">
        <f t="shared" si="1"/>
        <v>6414570</v>
      </c>
    </row>
    <row r="97" spans="1:9" hidden="1">
      <c r="A97" s="14">
        <v>3</v>
      </c>
      <c r="B97" s="14">
        <v>900827</v>
      </c>
      <c r="C97" s="14" t="s">
        <v>10</v>
      </c>
      <c r="D97" s="39">
        <v>17</v>
      </c>
      <c r="E97" s="40" t="s">
        <v>57</v>
      </c>
      <c r="F97" s="41">
        <v>44</v>
      </c>
      <c r="G97" s="15">
        <v>137558</v>
      </c>
      <c r="H97" s="15">
        <v>90</v>
      </c>
      <c r="I97" s="15">
        <f t="shared" si="1"/>
        <v>12380220</v>
      </c>
    </row>
    <row r="98" spans="1:9" hidden="1">
      <c r="A98" s="14">
        <v>3</v>
      </c>
      <c r="B98" s="14">
        <v>900827</v>
      </c>
      <c r="C98" s="14" t="s">
        <v>10</v>
      </c>
      <c r="D98" s="39">
        <v>17</v>
      </c>
      <c r="E98" s="40" t="s">
        <v>57</v>
      </c>
      <c r="F98" s="41">
        <v>45</v>
      </c>
      <c r="G98" s="15">
        <v>204483</v>
      </c>
      <c r="H98" s="15">
        <v>10</v>
      </c>
      <c r="I98" s="15">
        <f t="shared" si="1"/>
        <v>2044830</v>
      </c>
    </row>
    <row r="99" spans="1:9" hidden="1">
      <c r="A99" s="14">
        <v>3</v>
      </c>
      <c r="B99" s="14">
        <v>900827</v>
      </c>
      <c r="C99" s="14" t="s">
        <v>10</v>
      </c>
      <c r="D99" s="39">
        <v>17</v>
      </c>
      <c r="E99" s="40" t="s">
        <v>57</v>
      </c>
      <c r="F99" s="41">
        <v>46</v>
      </c>
      <c r="G99" s="15">
        <v>272226</v>
      </c>
      <c r="H99" s="15">
        <v>25</v>
      </c>
      <c r="I99" s="15">
        <f t="shared" si="1"/>
        <v>6805650</v>
      </c>
    </row>
    <row r="100" spans="1:9" hidden="1">
      <c r="A100" s="14">
        <v>3</v>
      </c>
      <c r="B100" s="14">
        <v>900827</v>
      </c>
      <c r="C100" s="14" t="s">
        <v>10</v>
      </c>
      <c r="D100" s="39">
        <v>17</v>
      </c>
      <c r="E100" s="40" t="s">
        <v>57</v>
      </c>
      <c r="F100" s="41">
        <v>47</v>
      </c>
      <c r="G100" s="15">
        <v>146190</v>
      </c>
      <c r="H100" s="15">
        <v>100</v>
      </c>
      <c r="I100" s="15">
        <f t="shared" si="1"/>
        <v>14619000</v>
      </c>
    </row>
    <row r="101" spans="1:9" hidden="1">
      <c r="A101" s="17"/>
      <c r="B101" s="17"/>
      <c r="C101" s="17" t="s">
        <v>73</v>
      </c>
      <c r="D101" s="36"/>
      <c r="E101" s="37"/>
      <c r="F101" s="38"/>
      <c r="G101" s="18"/>
      <c r="H101" s="18">
        <f>SUM(H102:H106)</f>
        <v>115</v>
      </c>
      <c r="I101" s="18">
        <f>SUM(I102:I106)</f>
        <v>14401081</v>
      </c>
    </row>
    <row r="102" spans="1:9" hidden="1">
      <c r="A102" s="14">
        <v>4</v>
      </c>
      <c r="B102" s="14">
        <v>609</v>
      </c>
      <c r="C102" s="14" t="s">
        <v>11</v>
      </c>
      <c r="D102" s="39">
        <v>1</v>
      </c>
      <c r="E102" s="40" t="s">
        <v>47</v>
      </c>
      <c r="F102" s="41">
        <v>1</v>
      </c>
      <c r="G102" s="15">
        <v>164755</v>
      </c>
      <c r="H102" s="15">
        <v>11</v>
      </c>
      <c r="I102" s="15">
        <f>H102*G102</f>
        <v>1812305</v>
      </c>
    </row>
    <row r="103" spans="1:9" hidden="1">
      <c r="A103" s="14">
        <v>4</v>
      </c>
      <c r="B103" s="14">
        <v>609</v>
      </c>
      <c r="C103" s="14" t="s">
        <v>11</v>
      </c>
      <c r="D103" s="39">
        <v>2</v>
      </c>
      <c r="E103" s="40" t="s">
        <v>48</v>
      </c>
      <c r="F103" s="41">
        <v>3</v>
      </c>
      <c r="G103" s="15">
        <v>127261</v>
      </c>
      <c r="H103" s="15">
        <v>6</v>
      </c>
      <c r="I103" s="15">
        <f>H103*G103</f>
        <v>763566</v>
      </c>
    </row>
    <row r="104" spans="1:9" hidden="1">
      <c r="A104" s="14">
        <v>4</v>
      </c>
      <c r="B104" s="14">
        <v>609</v>
      </c>
      <c r="C104" s="14" t="s">
        <v>11</v>
      </c>
      <c r="D104" s="39">
        <v>2</v>
      </c>
      <c r="E104" s="40" t="s">
        <v>48</v>
      </c>
      <c r="F104" s="41">
        <v>4</v>
      </c>
      <c r="G104" s="15">
        <v>192205</v>
      </c>
      <c r="H104" s="15">
        <v>2</v>
      </c>
      <c r="I104" s="15">
        <f>H104*G104</f>
        <v>384410</v>
      </c>
    </row>
    <row r="105" spans="1:9" hidden="1">
      <c r="A105" s="14">
        <v>4</v>
      </c>
      <c r="B105" s="14">
        <v>609</v>
      </c>
      <c r="C105" s="14" t="s">
        <v>11</v>
      </c>
      <c r="D105" s="39">
        <v>10</v>
      </c>
      <c r="E105" s="40" t="s">
        <v>49</v>
      </c>
      <c r="F105" s="41">
        <v>20</v>
      </c>
      <c r="G105" s="15">
        <v>127336</v>
      </c>
      <c r="H105" s="15">
        <v>72</v>
      </c>
      <c r="I105" s="15">
        <f>H105*G105</f>
        <v>9168192</v>
      </c>
    </row>
    <row r="106" spans="1:9" hidden="1">
      <c r="A106" s="14">
        <v>4</v>
      </c>
      <c r="B106" s="14">
        <v>609</v>
      </c>
      <c r="C106" s="14" t="s">
        <v>11</v>
      </c>
      <c r="D106" s="39">
        <v>18</v>
      </c>
      <c r="E106" s="40" t="s">
        <v>64</v>
      </c>
      <c r="F106" s="41">
        <v>50</v>
      </c>
      <c r="G106" s="15">
        <v>94692</v>
      </c>
      <c r="H106" s="15">
        <v>24</v>
      </c>
      <c r="I106" s="15">
        <f>H106*G106</f>
        <v>2272608</v>
      </c>
    </row>
    <row r="107" spans="1:9" hidden="1">
      <c r="A107" s="17"/>
      <c r="B107" s="17"/>
      <c r="C107" s="17" t="s">
        <v>74</v>
      </c>
      <c r="D107" s="36"/>
      <c r="E107" s="37"/>
      <c r="F107" s="38"/>
      <c r="G107" s="18"/>
      <c r="H107" s="18">
        <f>SUM(H108:H109)</f>
        <v>110</v>
      </c>
      <c r="I107" s="18">
        <f>SUM(I108:I109)</f>
        <v>13021640</v>
      </c>
    </row>
    <row r="108" spans="1:9" hidden="1">
      <c r="A108" s="14">
        <v>4</v>
      </c>
      <c r="B108" s="14">
        <v>1592</v>
      </c>
      <c r="C108" s="14" t="s">
        <v>12</v>
      </c>
      <c r="D108" s="39">
        <v>2</v>
      </c>
      <c r="E108" s="40" t="s">
        <v>48</v>
      </c>
      <c r="F108" s="41">
        <v>3</v>
      </c>
      <c r="G108" s="15">
        <v>127261</v>
      </c>
      <c r="H108" s="15">
        <v>80</v>
      </c>
      <c r="I108" s="15">
        <f>H108*G108</f>
        <v>10180880</v>
      </c>
    </row>
    <row r="109" spans="1:9" hidden="1">
      <c r="A109" s="14">
        <v>4</v>
      </c>
      <c r="B109" s="14">
        <v>1592</v>
      </c>
      <c r="C109" s="14" t="s">
        <v>12</v>
      </c>
      <c r="D109" s="39">
        <v>18</v>
      </c>
      <c r="E109" s="40" t="s">
        <v>64</v>
      </c>
      <c r="F109" s="41">
        <v>50</v>
      </c>
      <c r="G109" s="15">
        <v>94692</v>
      </c>
      <c r="H109" s="15">
        <v>30</v>
      </c>
      <c r="I109" s="15">
        <f>H109*G109</f>
        <v>2840760</v>
      </c>
    </row>
    <row r="110" spans="1:9" hidden="1">
      <c r="A110" s="17"/>
      <c r="B110" s="17"/>
      <c r="C110" s="17" t="s">
        <v>75</v>
      </c>
      <c r="D110" s="36"/>
      <c r="E110" s="37"/>
      <c r="F110" s="38"/>
      <c r="G110" s="18"/>
      <c r="H110" s="18">
        <f>SUM(H111:H115)</f>
        <v>478</v>
      </c>
      <c r="I110" s="18">
        <f>SUM(I111:I115)</f>
        <v>67583645</v>
      </c>
    </row>
    <row r="111" spans="1:9" hidden="1">
      <c r="A111" s="14">
        <v>5</v>
      </c>
      <c r="B111" s="14">
        <v>73</v>
      </c>
      <c r="C111" s="14" t="s">
        <v>13</v>
      </c>
      <c r="D111" s="39">
        <v>1</v>
      </c>
      <c r="E111" s="40" t="s">
        <v>47</v>
      </c>
      <c r="F111" s="41">
        <v>1</v>
      </c>
      <c r="G111" s="15">
        <v>164755</v>
      </c>
      <c r="H111" s="15">
        <v>10</v>
      </c>
      <c r="I111" s="15">
        <f>H111*G111</f>
        <v>1647550</v>
      </c>
    </row>
    <row r="112" spans="1:9" hidden="1">
      <c r="A112" s="14">
        <v>5</v>
      </c>
      <c r="B112" s="14">
        <v>73</v>
      </c>
      <c r="C112" s="14" t="s">
        <v>13</v>
      </c>
      <c r="D112" s="39">
        <v>2</v>
      </c>
      <c r="E112" s="40" t="s">
        <v>48</v>
      </c>
      <c r="F112" s="41">
        <v>3</v>
      </c>
      <c r="G112" s="15">
        <v>127261</v>
      </c>
      <c r="H112" s="15">
        <v>90</v>
      </c>
      <c r="I112" s="15">
        <f>H112*G112</f>
        <v>11453490</v>
      </c>
    </row>
    <row r="113" spans="1:9" hidden="1">
      <c r="A113" s="14">
        <v>5</v>
      </c>
      <c r="B113" s="14">
        <v>73</v>
      </c>
      <c r="C113" s="14" t="s">
        <v>13</v>
      </c>
      <c r="D113" s="39">
        <v>2</v>
      </c>
      <c r="E113" s="40" t="s">
        <v>48</v>
      </c>
      <c r="F113" s="41">
        <v>4</v>
      </c>
      <c r="G113" s="15">
        <v>192205</v>
      </c>
      <c r="H113" s="15">
        <v>15</v>
      </c>
      <c r="I113" s="15">
        <f>H113*G113</f>
        <v>2883075</v>
      </c>
    </row>
    <row r="114" spans="1:9" hidden="1">
      <c r="A114" s="14">
        <v>5</v>
      </c>
      <c r="B114" s="14">
        <v>73</v>
      </c>
      <c r="C114" s="14" t="s">
        <v>13</v>
      </c>
      <c r="D114" s="39">
        <v>17</v>
      </c>
      <c r="E114" s="40" t="s">
        <v>57</v>
      </c>
      <c r="F114" s="41">
        <v>44</v>
      </c>
      <c r="G114" s="15">
        <v>137558</v>
      </c>
      <c r="H114" s="15">
        <v>170</v>
      </c>
      <c r="I114" s="15">
        <f>H114*G114</f>
        <v>23384860</v>
      </c>
    </row>
    <row r="115" spans="1:9" hidden="1">
      <c r="A115" s="14">
        <v>5</v>
      </c>
      <c r="B115" s="14">
        <v>73</v>
      </c>
      <c r="C115" s="14" t="s">
        <v>13</v>
      </c>
      <c r="D115" s="39">
        <v>17</v>
      </c>
      <c r="E115" s="40" t="s">
        <v>57</v>
      </c>
      <c r="F115" s="41">
        <v>47</v>
      </c>
      <c r="G115" s="15">
        <v>146190</v>
      </c>
      <c r="H115" s="15">
        <v>193</v>
      </c>
      <c r="I115" s="15">
        <f>H115*G115</f>
        <v>28214670</v>
      </c>
    </row>
    <row r="116" spans="1:9" hidden="1">
      <c r="A116" s="17"/>
      <c r="B116" s="17"/>
      <c r="C116" s="17" t="s">
        <v>76</v>
      </c>
      <c r="D116" s="36"/>
      <c r="E116" s="37"/>
      <c r="F116" s="38"/>
      <c r="G116" s="18"/>
      <c r="H116" s="18">
        <f>SUM(H117:H129)</f>
        <v>704</v>
      </c>
      <c r="I116" s="18">
        <f>SUM(I117:I129)</f>
        <v>96652686</v>
      </c>
    </row>
    <row r="117" spans="1:9" hidden="1">
      <c r="A117" s="14">
        <v>5</v>
      </c>
      <c r="B117" s="14">
        <v>1176</v>
      </c>
      <c r="C117" s="14" t="s">
        <v>14</v>
      </c>
      <c r="D117" s="39">
        <v>3</v>
      </c>
      <c r="E117" s="40" t="s">
        <v>59</v>
      </c>
      <c r="F117" s="41">
        <v>5</v>
      </c>
      <c r="G117" s="15">
        <v>132091</v>
      </c>
      <c r="H117" s="15">
        <v>7</v>
      </c>
      <c r="I117" s="15">
        <f t="shared" ref="I117:I129" si="2">H117*G117</f>
        <v>924637</v>
      </c>
    </row>
    <row r="118" spans="1:9" hidden="1">
      <c r="A118" s="14">
        <v>5</v>
      </c>
      <c r="B118" s="14">
        <v>1176</v>
      </c>
      <c r="C118" s="14" t="s">
        <v>14</v>
      </c>
      <c r="D118" s="39">
        <v>4</v>
      </c>
      <c r="E118" s="40" t="s">
        <v>77</v>
      </c>
      <c r="F118" s="41">
        <v>6</v>
      </c>
      <c r="G118" s="15">
        <v>149428</v>
      </c>
      <c r="H118" s="15">
        <v>20</v>
      </c>
      <c r="I118" s="15">
        <f t="shared" si="2"/>
        <v>2988560</v>
      </c>
    </row>
    <row r="119" spans="1:9" hidden="1">
      <c r="A119" s="14">
        <v>5</v>
      </c>
      <c r="B119" s="14">
        <v>1176</v>
      </c>
      <c r="C119" s="14" t="s">
        <v>14</v>
      </c>
      <c r="D119" s="39">
        <v>5</v>
      </c>
      <c r="E119" s="40" t="s">
        <v>78</v>
      </c>
      <c r="F119" s="41">
        <v>8</v>
      </c>
      <c r="G119" s="15">
        <v>260621</v>
      </c>
      <c r="H119" s="15">
        <v>8</v>
      </c>
      <c r="I119" s="15">
        <f t="shared" si="2"/>
        <v>2084968</v>
      </c>
    </row>
    <row r="120" spans="1:9" hidden="1">
      <c r="A120" s="14">
        <v>5</v>
      </c>
      <c r="B120" s="14">
        <v>1176</v>
      </c>
      <c r="C120" s="14" t="s">
        <v>14</v>
      </c>
      <c r="D120" s="39">
        <v>8</v>
      </c>
      <c r="E120" s="40" t="s">
        <v>56</v>
      </c>
      <c r="F120" s="41">
        <v>12</v>
      </c>
      <c r="G120" s="15">
        <v>162444</v>
      </c>
      <c r="H120" s="15">
        <v>3</v>
      </c>
      <c r="I120" s="15">
        <f t="shared" si="2"/>
        <v>487332</v>
      </c>
    </row>
    <row r="121" spans="1:9" hidden="1">
      <c r="A121" s="14">
        <v>5</v>
      </c>
      <c r="B121" s="14">
        <v>1176</v>
      </c>
      <c r="C121" s="14" t="s">
        <v>14</v>
      </c>
      <c r="D121" s="39">
        <v>8</v>
      </c>
      <c r="E121" s="40" t="s">
        <v>56</v>
      </c>
      <c r="F121" s="41">
        <v>15</v>
      </c>
      <c r="G121" s="15">
        <v>226767</v>
      </c>
      <c r="H121" s="15">
        <v>25</v>
      </c>
      <c r="I121" s="15">
        <f t="shared" si="2"/>
        <v>5669175</v>
      </c>
    </row>
    <row r="122" spans="1:9" hidden="1">
      <c r="A122" s="14">
        <v>5</v>
      </c>
      <c r="B122" s="14">
        <v>1176</v>
      </c>
      <c r="C122" s="14" t="s">
        <v>14</v>
      </c>
      <c r="D122" s="39">
        <v>8</v>
      </c>
      <c r="E122" s="40" t="s">
        <v>56</v>
      </c>
      <c r="F122" s="41">
        <v>16</v>
      </c>
      <c r="G122" s="15">
        <v>290965</v>
      </c>
      <c r="H122" s="15">
        <v>3</v>
      </c>
      <c r="I122" s="15">
        <f t="shared" si="2"/>
        <v>872895</v>
      </c>
    </row>
    <row r="123" spans="1:9" hidden="1">
      <c r="A123" s="14">
        <v>5</v>
      </c>
      <c r="B123" s="14">
        <v>1176</v>
      </c>
      <c r="C123" s="14" t="s">
        <v>14</v>
      </c>
      <c r="D123" s="39">
        <v>10</v>
      </c>
      <c r="E123" s="40" t="s">
        <v>49</v>
      </c>
      <c r="F123" s="41">
        <v>22</v>
      </c>
      <c r="G123" s="15">
        <v>134199</v>
      </c>
      <c r="H123" s="15">
        <v>200</v>
      </c>
      <c r="I123" s="15">
        <f t="shared" si="2"/>
        <v>26839800</v>
      </c>
    </row>
    <row r="124" spans="1:9" hidden="1">
      <c r="A124" s="14">
        <v>5</v>
      </c>
      <c r="B124" s="14">
        <v>1176</v>
      </c>
      <c r="C124" s="14" t="s">
        <v>14</v>
      </c>
      <c r="D124" s="39">
        <v>12</v>
      </c>
      <c r="E124" s="40" t="s">
        <v>62</v>
      </c>
      <c r="F124" s="41">
        <v>25</v>
      </c>
      <c r="G124" s="15">
        <v>71202</v>
      </c>
      <c r="H124" s="15">
        <v>10</v>
      </c>
      <c r="I124" s="15">
        <f t="shared" si="2"/>
        <v>712020</v>
      </c>
    </row>
    <row r="125" spans="1:9" hidden="1">
      <c r="A125" s="14">
        <v>5</v>
      </c>
      <c r="B125" s="14">
        <v>1176</v>
      </c>
      <c r="C125" s="14" t="s">
        <v>14</v>
      </c>
      <c r="D125" s="39">
        <v>12</v>
      </c>
      <c r="E125" s="40" t="s">
        <v>62</v>
      </c>
      <c r="F125" s="41">
        <v>26</v>
      </c>
      <c r="G125" s="15">
        <v>87644</v>
      </c>
      <c r="H125" s="15">
        <v>60</v>
      </c>
      <c r="I125" s="15">
        <f t="shared" si="2"/>
        <v>5258640</v>
      </c>
    </row>
    <row r="126" spans="1:9" hidden="1">
      <c r="A126" s="14">
        <v>5</v>
      </c>
      <c r="B126" s="14">
        <v>1176</v>
      </c>
      <c r="C126" s="14" t="s">
        <v>14</v>
      </c>
      <c r="D126" s="39">
        <v>13</v>
      </c>
      <c r="E126" s="40" t="s">
        <v>79</v>
      </c>
      <c r="F126" s="41">
        <v>28</v>
      </c>
      <c r="G126" s="15">
        <v>170481</v>
      </c>
      <c r="H126" s="15">
        <v>15</v>
      </c>
      <c r="I126" s="15">
        <f t="shared" si="2"/>
        <v>2557215</v>
      </c>
    </row>
    <row r="127" spans="1:9" hidden="1">
      <c r="A127" s="14">
        <v>5</v>
      </c>
      <c r="B127" s="14">
        <v>1176</v>
      </c>
      <c r="C127" s="14" t="s">
        <v>14</v>
      </c>
      <c r="D127" s="39">
        <v>17</v>
      </c>
      <c r="E127" s="40" t="s">
        <v>57</v>
      </c>
      <c r="F127" s="41">
        <v>44</v>
      </c>
      <c r="G127" s="15">
        <v>137558</v>
      </c>
      <c r="H127" s="15">
        <v>300</v>
      </c>
      <c r="I127" s="15">
        <f t="shared" si="2"/>
        <v>41267400</v>
      </c>
    </row>
    <row r="128" spans="1:9" hidden="1">
      <c r="A128" s="14">
        <v>5</v>
      </c>
      <c r="B128" s="14">
        <v>1176</v>
      </c>
      <c r="C128" s="14" t="s">
        <v>14</v>
      </c>
      <c r="D128" s="39">
        <v>17</v>
      </c>
      <c r="E128" s="40" t="s">
        <v>57</v>
      </c>
      <c r="F128" s="41">
        <v>49</v>
      </c>
      <c r="G128" s="15">
        <v>341113</v>
      </c>
      <c r="H128" s="15">
        <v>8</v>
      </c>
      <c r="I128" s="15">
        <f t="shared" si="2"/>
        <v>2728904</v>
      </c>
    </row>
    <row r="129" spans="1:9" hidden="1">
      <c r="A129" s="14">
        <v>5</v>
      </c>
      <c r="B129" s="14">
        <v>1176</v>
      </c>
      <c r="C129" s="14" t="s">
        <v>14</v>
      </c>
      <c r="D129" s="39">
        <v>18</v>
      </c>
      <c r="E129" s="40" t="s">
        <v>64</v>
      </c>
      <c r="F129" s="41">
        <v>50</v>
      </c>
      <c r="G129" s="15">
        <v>94692</v>
      </c>
      <c r="H129" s="15">
        <v>45</v>
      </c>
      <c r="I129" s="15">
        <f t="shared" si="2"/>
        <v>4261140</v>
      </c>
    </row>
    <row r="130" spans="1:9" hidden="1">
      <c r="A130" s="17"/>
      <c r="B130" s="17"/>
      <c r="C130" s="17" t="s">
        <v>80</v>
      </c>
      <c r="D130" s="36"/>
      <c r="E130" s="37"/>
      <c r="F130" s="38"/>
      <c r="G130" s="18"/>
      <c r="H130" s="18">
        <f>SUM(H131)</f>
        <v>519</v>
      </c>
      <c r="I130" s="18">
        <f>SUM(I131)</f>
        <v>66087384</v>
      </c>
    </row>
    <row r="131" spans="1:9" hidden="1">
      <c r="A131" s="14">
        <v>5</v>
      </c>
      <c r="B131" s="14">
        <v>365533</v>
      </c>
      <c r="C131" s="14" t="s">
        <v>15</v>
      </c>
      <c r="D131" s="39">
        <v>10</v>
      </c>
      <c r="E131" s="40" t="s">
        <v>49</v>
      </c>
      <c r="F131" s="41">
        <v>20</v>
      </c>
      <c r="G131" s="15">
        <v>127336</v>
      </c>
      <c r="H131" s="15">
        <v>519</v>
      </c>
      <c r="I131" s="15">
        <f>H131*G131</f>
        <v>66087384</v>
      </c>
    </row>
    <row r="132" spans="1:9">
      <c r="A132" s="17"/>
      <c r="B132" s="17"/>
      <c r="C132" s="17" t="s">
        <v>81</v>
      </c>
      <c r="D132" s="36"/>
      <c r="E132" s="37"/>
      <c r="F132" s="38"/>
      <c r="G132" s="18"/>
      <c r="H132" s="18">
        <f>SUM(H133:H151)</f>
        <v>1095</v>
      </c>
      <c r="I132" s="18">
        <f>SUM(I133:I151)</f>
        <v>222053702</v>
      </c>
    </row>
    <row r="133" spans="1:9">
      <c r="A133" s="14">
        <v>6</v>
      </c>
      <c r="B133" s="14">
        <v>780</v>
      </c>
      <c r="C133" s="14" t="s">
        <v>16</v>
      </c>
      <c r="D133" s="39">
        <v>2</v>
      </c>
      <c r="E133" s="40" t="s">
        <v>48</v>
      </c>
      <c r="F133" s="41">
        <v>3</v>
      </c>
      <c r="G133" s="15">
        <v>127261</v>
      </c>
      <c r="H133" s="15">
        <v>35</v>
      </c>
      <c r="I133" s="15">
        <f t="shared" ref="I133:I151" si="3">H133*G133</f>
        <v>4454135</v>
      </c>
    </row>
    <row r="134" spans="1:9">
      <c r="A134" s="14">
        <v>6</v>
      </c>
      <c r="B134" s="14">
        <v>780</v>
      </c>
      <c r="C134" s="14" t="s">
        <v>16</v>
      </c>
      <c r="D134" s="39">
        <v>2</v>
      </c>
      <c r="E134" s="40" t="s">
        <v>48</v>
      </c>
      <c r="F134" s="41">
        <v>4</v>
      </c>
      <c r="G134" s="15">
        <v>192205</v>
      </c>
      <c r="H134" s="15">
        <v>8</v>
      </c>
      <c r="I134" s="15">
        <f t="shared" si="3"/>
        <v>1537640</v>
      </c>
    </row>
    <row r="135" spans="1:9">
      <c r="A135" s="14">
        <v>6</v>
      </c>
      <c r="B135" s="14">
        <v>780</v>
      </c>
      <c r="C135" s="14" t="s">
        <v>16</v>
      </c>
      <c r="D135" s="39">
        <v>7</v>
      </c>
      <c r="E135" s="40" t="s">
        <v>82</v>
      </c>
      <c r="F135" s="41">
        <v>10</v>
      </c>
      <c r="G135" s="15">
        <v>532255</v>
      </c>
      <c r="H135" s="15">
        <v>31</v>
      </c>
      <c r="I135" s="15">
        <f t="shared" si="3"/>
        <v>16499905</v>
      </c>
    </row>
    <row r="136" spans="1:9">
      <c r="A136" s="14">
        <v>6</v>
      </c>
      <c r="B136" s="14">
        <v>780</v>
      </c>
      <c r="C136" s="14" t="s">
        <v>16</v>
      </c>
      <c r="D136" s="39">
        <v>7</v>
      </c>
      <c r="E136" s="40" t="s">
        <v>82</v>
      </c>
      <c r="F136" s="41">
        <v>11</v>
      </c>
      <c r="G136" s="15">
        <v>1567488</v>
      </c>
      <c r="H136" s="15">
        <v>9</v>
      </c>
      <c r="I136" s="15">
        <f t="shared" si="3"/>
        <v>14107392</v>
      </c>
    </row>
    <row r="137" spans="1:9">
      <c r="A137" s="14">
        <v>6</v>
      </c>
      <c r="B137" s="14">
        <v>780</v>
      </c>
      <c r="C137" s="14" t="s">
        <v>16</v>
      </c>
      <c r="D137" s="39">
        <v>8</v>
      </c>
      <c r="E137" s="40" t="s">
        <v>56</v>
      </c>
      <c r="F137" s="41">
        <v>12</v>
      </c>
      <c r="G137" s="15">
        <v>162444</v>
      </c>
      <c r="H137" s="15">
        <v>58</v>
      </c>
      <c r="I137" s="15">
        <f t="shared" si="3"/>
        <v>9421752</v>
      </c>
    </row>
    <row r="138" spans="1:9">
      <c r="A138" s="14">
        <v>6</v>
      </c>
      <c r="B138" s="14">
        <v>780</v>
      </c>
      <c r="C138" s="14" t="s">
        <v>16</v>
      </c>
      <c r="D138" s="39">
        <v>8</v>
      </c>
      <c r="E138" s="40" t="s">
        <v>56</v>
      </c>
      <c r="F138" s="41">
        <v>14</v>
      </c>
      <c r="G138" s="15">
        <v>157767</v>
      </c>
      <c r="H138" s="15">
        <v>8</v>
      </c>
      <c r="I138" s="15">
        <f t="shared" si="3"/>
        <v>1262136</v>
      </c>
    </row>
    <row r="139" spans="1:9">
      <c r="A139" s="14">
        <v>6</v>
      </c>
      <c r="B139" s="14">
        <v>780</v>
      </c>
      <c r="C139" s="14" t="s">
        <v>16</v>
      </c>
      <c r="D139" s="39">
        <v>8</v>
      </c>
      <c r="E139" s="40" t="s">
        <v>56</v>
      </c>
      <c r="F139" s="41">
        <v>16</v>
      </c>
      <c r="G139" s="15">
        <v>290965</v>
      </c>
      <c r="H139" s="15">
        <v>9</v>
      </c>
      <c r="I139" s="15">
        <f t="shared" si="3"/>
        <v>2618685</v>
      </c>
    </row>
    <row r="140" spans="1:9">
      <c r="A140" s="14">
        <v>6</v>
      </c>
      <c r="B140" s="14">
        <v>780</v>
      </c>
      <c r="C140" s="14" t="s">
        <v>16</v>
      </c>
      <c r="D140" s="39">
        <v>14</v>
      </c>
      <c r="E140" s="40" t="s">
        <v>54</v>
      </c>
      <c r="F140" s="41">
        <v>30</v>
      </c>
      <c r="G140" s="15">
        <v>131462</v>
      </c>
      <c r="H140" s="15">
        <v>10</v>
      </c>
      <c r="I140" s="15">
        <f t="shared" si="3"/>
        <v>1314620</v>
      </c>
    </row>
    <row r="141" spans="1:9">
      <c r="A141" s="14">
        <v>6</v>
      </c>
      <c r="B141" s="14">
        <v>780</v>
      </c>
      <c r="C141" s="14" t="s">
        <v>16</v>
      </c>
      <c r="D141" s="39">
        <v>15</v>
      </c>
      <c r="E141" s="40" t="s">
        <v>52</v>
      </c>
      <c r="F141" s="41">
        <v>31</v>
      </c>
      <c r="G141" s="15">
        <v>170525</v>
      </c>
      <c r="H141" s="15">
        <v>275</v>
      </c>
      <c r="I141" s="15">
        <f t="shared" si="3"/>
        <v>46894375</v>
      </c>
    </row>
    <row r="142" spans="1:9">
      <c r="A142" s="14">
        <v>6</v>
      </c>
      <c r="B142" s="14">
        <v>780</v>
      </c>
      <c r="C142" s="14" t="s">
        <v>16</v>
      </c>
      <c r="D142" s="39">
        <v>15</v>
      </c>
      <c r="E142" s="40" t="s">
        <v>52</v>
      </c>
      <c r="F142" s="41">
        <v>32</v>
      </c>
      <c r="G142" s="15">
        <v>234472</v>
      </c>
      <c r="H142" s="15">
        <v>117</v>
      </c>
      <c r="I142" s="15">
        <f t="shared" si="3"/>
        <v>27433224</v>
      </c>
    </row>
    <row r="143" spans="1:9">
      <c r="A143" s="14">
        <v>6</v>
      </c>
      <c r="B143" s="14">
        <v>780</v>
      </c>
      <c r="C143" s="14" t="s">
        <v>16</v>
      </c>
      <c r="D143" s="39">
        <v>15</v>
      </c>
      <c r="E143" s="40" t="s">
        <v>52</v>
      </c>
      <c r="F143" s="41">
        <v>33</v>
      </c>
      <c r="G143" s="15">
        <v>298420</v>
      </c>
      <c r="H143" s="15">
        <v>6</v>
      </c>
      <c r="I143" s="15">
        <f t="shared" si="3"/>
        <v>1790520</v>
      </c>
    </row>
    <row r="144" spans="1:9">
      <c r="A144" s="14">
        <v>6</v>
      </c>
      <c r="B144" s="14">
        <v>780</v>
      </c>
      <c r="C144" s="14" t="s">
        <v>16</v>
      </c>
      <c r="D144" s="39">
        <v>15</v>
      </c>
      <c r="E144" s="40" t="s">
        <v>52</v>
      </c>
      <c r="F144" s="41">
        <v>34</v>
      </c>
      <c r="G144" s="15">
        <v>152265</v>
      </c>
      <c r="H144" s="15">
        <v>203</v>
      </c>
      <c r="I144" s="15">
        <f t="shared" si="3"/>
        <v>30909795</v>
      </c>
    </row>
    <row r="145" spans="1:9">
      <c r="A145" s="14">
        <v>6</v>
      </c>
      <c r="B145" s="14">
        <v>780</v>
      </c>
      <c r="C145" s="14" t="s">
        <v>16</v>
      </c>
      <c r="D145" s="39">
        <v>15</v>
      </c>
      <c r="E145" s="40" t="s">
        <v>52</v>
      </c>
      <c r="F145" s="41">
        <v>35</v>
      </c>
      <c r="G145" s="15">
        <v>209365</v>
      </c>
      <c r="H145" s="15">
        <v>84</v>
      </c>
      <c r="I145" s="15">
        <f t="shared" si="3"/>
        <v>17586660</v>
      </c>
    </row>
    <row r="146" spans="1:9">
      <c r="A146" s="14">
        <v>6</v>
      </c>
      <c r="B146" s="14">
        <v>780</v>
      </c>
      <c r="C146" s="14" t="s">
        <v>16</v>
      </c>
      <c r="D146" s="39">
        <v>15</v>
      </c>
      <c r="E146" s="40" t="s">
        <v>52</v>
      </c>
      <c r="F146" s="41">
        <v>36</v>
      </c>
      <c r="G146" s="15">
        <v>266465</v>
      </c>
      <c r="H146" s="15">
        <v>44</v>
      </c>
      <c r="I146" s="15">
        <f t="shared" si="3"/>
        <v>11724460</v>
      </c>
    </row>
    <row r="147" spans="1:9">
      <c r="A147" s="14">
        <v>6</v>
      </c>
      <c r="B147" s="14">
        <v>780</v>
      </c>
      <c r="C147" s="14" t="s">
        <v>16</v>
      </c>
      <c r="D147" s="14">
        <v>15</v>
      </c>
      <c r="E147" s="14" t="s">
        <v>52</v>
      </c>
      <c r="F147" s="42">
        <v>37</v>
      </c>
      <c r="G147" s="15">
        <v>251947</v>
      </c>
      <c r="H147" s="15">
        <v>10</v>
      </c>
      <c r="I147" s="15">
        <f t="shared" si="3"/>
        <v>2519470</v>
      </c>
    </row>
    <row r="148" spans="1:9">
      <c r="A148" s="14">
        <v>6</v>
      </c>
      <c r="B148" s="14">
        <v>780</v>
      </c>
      <c r="C148" s="14" t="s">
        <v>16</v>
      </c>
      <c r="D148" s="39">
        <v>17</v>
      </c>
      <c r="E148" s="40" t="s">
        <v>57</v>
      </c>
      <c r="F148" s="41">
        <v>44</v>
      </c>
      <c r="G148" s="15">
        <v>137558</v>
      </c>
      <c r="H148" s="15">
        <v>35</v>
      </c>
      <c r="I148" s="15">
        <f t="shared" si="3"/>
        <v>4814530</v>
      </c>
    </row>
    <row r="149" spans="1:9">
      <c r="A149" s="14">
        <v>6</v>
      </c>
      <c r="B149" s="14">
        <v>780</v>
      </c>
      <c r="C149" s="14" t="s">
        <v>16</v>
      </c>
      <c r="D149" s="39">
        <v>17</v>
      </c>
      <c r="E149" s="40" t="s">
        <v>57</v>
      </c>
      <c r="F149" s="41">
        <v>45</v>
      </c>
      <c r="G149" s="15">
        <v>204483</v>
      </c>
      <c r="H149" s="15">
        <v>65</v>
      </c>
      <c r="I149" s="15">
        <f t="shared" si="3"/>
        <v>13291395</v>
      </c>
    </row>
    <row r="150" spans="1:9">
      <c r="A150" s="14">
        <v>6</v>
      </c>
      <c r="B150" s="14">
        <v>780</v>
      </c>
      <c r="C150" s="14" t="s">
        <v>16</v>
      </c>
      <c r="D150" s="39">
        <v>17</v>
      </c>
      <c r="E150" s="40" t="s">
        <v>57</v>
      </c>
      <c r="F150" s="41">
        <v>46</v>
      </c>
      <c r="G150" s="15">
        <v>272226</v>
      </c>
      <c r="H150" s="15">
        <v>8</v>
      </c>
      <c r="I150" s="15">
        <f t="shared" si="3"/>
        <v>2177808</v>
      </c>
    </row>
    <row r="151" spans="1:9">
      <c r="A151" s="14">
        <v>6</v>
      </c>
      <c r="B151" s="14">
        <v>780</v>
      </c>
      <c r="C151" s="14" t="s">
        <v>16</v>
      </c>
      <c r="D151" s="39">
        <v>17</v>
      </c>
      <c r="E151" s="40" t="s">
        <v>57</v>
      </c>
      <c r="F151" s="41">
        <v>47</v>
      </c>
      <c r="G151" s="15">
        <v>146190</v>
      </c>
      <c r="H151" s="15">
        <v>80</v>
      </c>
      <c r="I151" s="15">
        <f t="shared" si="3"/>
        <v>11695200</v>
      </c>
    </row>
    <row r="152" spans="1:9" hidden="1">
      <c r="A152" s="17"/>
      <c r="B152" s="17"/>
      <c r="C152" s="17" t="s">
        <v>83</v>
      </c>
      <c r="D152" s="36"/>
      <c r="E152" s="37"/>
      <c r="F152" s="38"/>
      <c r="G152" s="18"/>
      <c r="H152" s="18">
        <f>SUM(H153:H165)</f>
        <v>630</v>
      </c>
      <c r="I152" s="18">
        <f>SUM(I153:I165)</f>
        <v>116166450</v>
      </c>
    </row>
    <row r="153" spans="1:9" hidden="1">
      <c r="A153" s="14">
        <v>31</v>
      </c>
      <c r="B153" s="14">
        <v>185</v>
      </c>
      <c r="C153" s="14" t="s">
        <v>17</v>
      </c>
      <c r="D153" s="39">
        <v>10</v>
      </c>
      <c r="E153" s="40" t="s">
        <v>49</v>
      </c>
      <c r="F153" s="41">
        <v>20</v>
      </c>
      <c r="G153" s="15">
        <v>127336</v>
      </c>
      <c r="H153" s="15">
        <v>40</v>
      </c>
      <c r="I153" s="15">
        <f t="shared" ref="I153:I165" si="4">H153*G153</f>
        <v>5093440</v>
      </c>
    </row>
    <row r="154" spans="1:9" hidden="1">
      <c r="A154" s="14">
        <v>31</v>
      </c>
      <c r="B154" s="14">
        <v>185</v>
      </c>
      <c r="C154" s="14" t="s">
        <v>17</v>
      </c>
      <c r="D154" s="39">
        <v>15</v>
      </c>
      <c r="E154" s="40" t="s">
        <v>52</v>
      </c>
      <c r="F154" s="41">
        <v>31</v>
      </c>
      <c r="G154" s="15">
        <v>170525</v>
      </c>
      <c r="H154" s="15">
        <v>182</v>
      </c>
      <c r="I154" s="15">
        <f t="shared" si="4"/>
        <v>31035550</v>
      </c>
    </row>
    <row r="155" spans="1:9" hidden="1">
      <c r="A155" s="14">
        <v>31</v>
      </c>
      <c r="B155" s="14">
        <v>185</v>
      </c>
      <c r="C155" s="14" t="s">
        <v>17</v>
      </c>
      <c r="D155" s="39">
        <v>15</v>
      </c>
      <c r="E155" s="40" t="s">
        <v>52</v>
      </c>
      <c r="F155" s="41">
        <v>32</v>
      </c>
      <c r="G155" s="15">
        <v>234472</v>
      </c>
      <c r="H155" s="15">
        <v>65</v>
      </c>
      <c r="I155" s="15">
        <f t="shared" si="4"/>
        <v>15240680</v>
      </c>
    </row>
    <row r="156" spans="1:9" hidden="1">
      <c r="A156" s="14">
        <v>31</v>
      </c>
      <c r="B156" s="14">
        <v>185</v>
      </c>
      <c r="C156" s="14" t="s">
        <v>17</v>
      </c>
      <c r="D156" s="39">
        <v>15</v>
      </c>
      <c r="E156" s="40" t="s">
        <v>52</v>
      </c>
      <c r="F156" s="41">
        <v>33</v>
      </c>
      <c r="G156" s="15">
        <v>298420</v>
      </c>
      <c r="H156" s="15">
        <v>13</v>
      </c>
      <c r="I156" s="15">
        <f t="shared" si="4"/>
        <v>3879460</v>
      </c>
    </row>
    <row r="157" spans="1:9" hidden="1">
      <c r="A157" s="14">
        <v>31</v>
      </c>
      <c r="B157" s="14">
        <v>185</v>
      </c>
      <c r="C157" s="14" t="s">
        <v>17</v>
      </c>
      <c r="D157" s="39">
        <v>15</v>
      </c>
      <c r="E157" s="40" t="s">
        <v>52</v>
      </c>
      <c r="F157" s="41">
        <v>34</v>
      </c>
      <c r="G157" s="15">
        <v>152265</v>
      </c>
      <c r="H157" s="15">
        <v>112</v>
      </c>
      <c r="I157" s="15">
        <f t="shared" si="4"/>
        <v>17053680</v>
      </c>
    </row>
    <row r="158" spans="1:9" hidden="1">
      <c r="A158" s="14">
        <v>31</v>
      </c>
      <c r="B158" s="14">
        <v>185</v>
      </c>
      <c r="C158" s="14" t="s">
        <v>17</v>
      </c>
      <c r="D158" s="39">
        <v>15</v>
      </c>
      <c r="E158" s="40" t="s">
        <v>52</v>
      </c>
      <c r="F158" s="41">
        <v>35</v>
      </c>
      <c r="G158" s="15">
        <v>209365</v>
      </c>
      <c r="H158" s="15">
        <v>54</v>
      </c>
      <c r="I158" s="15">
        <f t="shared" si="4"/>
        <v>11305710</v>
      </c>
    </row>
    <row r="159" spans="1:9" hidden="1">
      <c r="A159" s="14">
        <v>31</v>
      </c>
      <c r="B159" s="14">
        <v>185</v>
      </c>
      <c r="C159" s="14" t="s">
        <v>17</v>
      </c>
      <c r="D159" s="39">
        <v>15</v>
      </c>
      <c r="E159" s="40" t="s">
        <v>52</v>
      </c>
      <c r="F159" s="41">
        <v>36</v>
      </c>
      <c r="G159" s="15">
        <v>266465</v>
      </c>
      <c r="H159" s="15">
        <v>24</v>
      </c>
      <c r="I159" s="15">
        <f t="shared" si="4"/>
        <v>6395160</v>
      </c>
    </row>
    <row r="160" spans="1:9" hidden="1">
      <c r="A160" s="14">
        <v>31</v>
      </c>
      <c r="B160" s="14">
        <v>185</v>
      </c>
      <c r="C160" s="14" t="s">
        <v>17</v>
      </c>
      <c r="D160" s="14">
        <v>15</v>
      </c>
      <c r="E160" s="14" t="s">
        <v>52</v>
      </c>
      <c r="F160" s="42">
        <v>37</v>
      </c>
      <c r="G160" s="15">
        <v>251947</v>
      </c>
      <c r="H160" s="15">
        <v>10</v>
      </c>
      <c r="I160" s="15">
        <f t="shared" si="4"/>
        <v>2519470</v>
      </c>
    </row>
    <row r="161" spans="1:9" hidden="1">
      <c r="A161" s="14">
        <v>31</v>
      </c>
      <c r="B161" s="14">
        <v>185</v>
      </c>
      <c r="C161" s="14" t="s">
        <v>17</v>
      </c>
      <c r="D161" s="39">
        <v>15</v>
      </c>
      <c r="E161" s="40" t="s">
        <v>52</v>
      </c>
      <c r="F161" s="41">
        <v>38</v>
      </c>
      <c r="G161" s="15">
        <v>140507</v>
      </c>
      <c r="H161" s="15">
        <v>50</v>
      </c>
      <c r="I161" s="15">
        <f t="shared" si="4"/>
        <v>7025350</v>
      </c>
    </row>
    <row r="162" spans="1:9" hidden="1">
      <c r="A162" s="14">
        <v>31</v>
      </c>
      <c r="B162" s="14">
        <v>185</v>
      </c>
      <c r="C162" s="14" t="s">
        <v>17</v>
      </c>
      <c r="D162" s="39">
        <v>15</v>
      </c>
      <c r="E162" s="40" t="s">
        <v>52</v>
      </c>
      <c r="F162" s="41">
        <v>40</v>
      </c>
      <c r="G162" s="15">
        <v>233748</v>
      </c>
      <c r="H162" s="15">
        <v>50</v>
      </c>
      <c r="I162" s="15">
        <f t="shared" si="4"/>
        <v>11687400</v>
      </c>
    </row>
    <row r="163" spans="1:9" hidden="1">
      <c r="A163" s="14">
        <v>31</v>
      </c>
      <c r="B163" s="14">
        <v>185</v>
      </c>
      <c r="C163" s="14" t="s">
        <v>17</v>
      </c>
      <c r="D163" s="39">
        <v>17</v>
      </c>
      <c r="E163" s="40" t="s">
        <v>57</v>
      </c>
      <c r="F163" s="41">
        <v>44</v>
      </c>
      <c r="G163" s="15">
        <v>137558</v>
      </c>
      <c r="H163" s="15">
        <v>10</v>
      </c>
      <c r="I163" s="15">
        <f t="shared" si="4"/>
        <v>1375580</v>
      </c>
    </row>
    <row r="164" spans="1:9" hidden="1">
      <c r="A164" s="14">
        <v>31</v>
      </c>
      <c r="B164" s="14">
        <v>185</v>
      </c>
      <c r="C164" s="14" t="s">
        <v>17</v>
      </c>
      <c r="D164" s="39">
        <v>17</v>
      </c>
      <c r="E164" s="40" t="s">
        <v>57</v>
      </c>
      <c r="F164" s="41">
        <v>47</v>
      </c>
      <c r="G164" s="15">
        <v>146190</v>
      </c>
      <c r="H164" s="15">
        <v>10</v>
      </c>
      <c r="I164" s="15">
        <f t="shared" si="4"/>
        <v>1461900</v>
      </c>
    </row>
    <row r="165" spans="1:9" hidden="1">
      <c r="A165" s="14">
        <v>31</v>
      </c>
      <c r="B165" s="14">
        <v>185</v>
      </c>
      <c r="C165" s="14" t="s">
        <v>17</v>
      </c>
      <c r="D165" s="14">
        <v>17</v>
      </c>
      <c r="E165" s="14" t="s">
        <v>57</v>
      </c>
      <c r="F165" s="42">
        <v>48</v>
      </c>
      <c r="G165" s="15">
        <v>209307</v>
      </c>
      <c r="H165" s="15">
        <v>10</v>
      </c>
      <c r="I165" s="15">
        <f t="shared" si="4"/>
        <v>2093070</v>
      </c>
    </row>
    <row r="166" spans="1:9" hidden="1">
      <c r="A166" s="17"/>
      <c r="B166" s="17"/>
      <c r="C166" s="17" t="s">
        <v>84</v>
      </c>
      <c r="D166" s="36"/>
      <c r="E166" s="37"/>
      <c r="F166" s="38"/>
      <c r="G166" s="18"/>
      <c r="H166" s="18">
        <f>SUM(H167)</f>
        <v>60</v>
      </c>
      <c r="I166" s="18">
        <f>SUM(I167)</f>
        <v>7635660</v>
      </c>
    </row>
    <row r="167" spans="1:9" hidden="1">
      <c r="A167" s="14">
        <v>33</v>
      </c>
      <c r="B167" s="14">
        <v>900823</v>
      </c>
      <c r="C167" s="14" t="s">
        <v>18</v>
      </c>
      <c r="D167" s="39">
        <v>2</v>
      </c>
      <c r="E167" s="40" t="s">
        <v>48</v>
      </c>
      <c r="F167" s="41">
        <v>3</v>
      </c>
      <c r="G167" s="15">
        <v>127261</v>
      </c>
      <c r="H167" s="15">
        <v>60</v>
      </c>
      <c r="I167" s="15">
        <f>H167*G167</f>
        <v>7635660</v>
      </c>
    </row>
    <row r="168" spans="1:9" hidden="1">
      <c r="A168" s="17"/>
      <c r="B168" s="17"/>
      <c r="C168" s="17" t="s">
        <v>85</v>
      </c>
      <c r="D168" s="36"/>
      <c r="E168" s="37"/>
      <c r="F168" s="38"/>
      <c r="G168" s="18"/>
      <c r="H168" s="18">
        <f>SUM(H169:H170)</f>
        <v>50</v>
      </c>
      <c r="I168" s="18">
        <f>SUM(I169:I170)</f>
        <v>6921060</v>
      </c>
    </row>
    <row r="169" spans="1:9" hidden="1">
      <c r="A169" s="14">
        <v>44</v>
      </c>
      <c r="B169" s="14">
        <v>442</v>
      </c>
      <c r="C169" s="14" t="s">
        <v>19</v>
      </c>
      <c r="D169" s="39">
        <v>17</v>
      </c>
      <c r="E169" s="40" t="s">
        <v>57</v>
      </c>
      <c r="F169" s="41">
        <v>44</v>
      </c>
      <c r="G169" s="15">
        <v>137558</v>
      </c>
      <c r="H169" s="15">
        <v>45</v>
      </c>
      <c r="I169" s="15">
        <f>H169*G169</f>
        <v>6190110</v>
      </c>
    </row>
    <row r="170" spans="1:9" hidden="1">
      <c r="A170" s="14">
        <v>44</v>
      </c>
      <c r="B170" s="14">
        <v>442</v>
      </c>
      <c r="C170" s="14" t="s">
        <v>19</v>
      </c>
      <c r="D170" s="39">
        <v>17</v>
      </c>
      <c r="E170" s="40" t="s">
        <v>57</v>
      </c>
      <c r="F170" s="41">
        <v>47</v>
      </c>
      <c r="G170" s="15">
        <v>146190</v>
      </c>
      <c r="H170" s="15">
        <v>5</v>
      </c>
      <c r="I170" s="15">
        <f>H170*G170</f>
        <v>730950</v>
      </c>
    </row>
  </sheetData>
  <mergeCells count="6">
    <mergeCell ref="G3:G4"/>
    <mergeCell ref="F3:F4"/>
    <mergeCell ref="H3:I3"/>
    <mergeCell ref="B1:I1"/>
    <mergeCell ref="A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0"/>
  <sheetViews>
    <sheetView workbookViewId="0">
      <selection activeCell="H41" sqref="H41"/>
    </sheetView>
  </sheetViews>
  <sheetFormatPr defaultColWidth="10.140625" defaultRowHeight="14.45" customHeight="1"/>
  <cols>
    <col min="1" max="1" width="4" style="48" customWidth="1"/>
    <col min="2" max="2" width="4.140625" style="48" customWidth="1"/>
    <col min="3" max="3" width="9.5703125" style="48" customWidth="1"/>
    <col min="4" max="4" width="6.140625" style="48" customWidth="1"/>
    <col min="5" max="5" width="30.85546875" style="48" customWidth="1"/>
    <col min="6" max="6" width="9.7109375" style="48" customWidth="1"/>
    <col min="7" max="10" width="8" style="48" customWidth="1"/>
    <col min="11" max="11" width="10.140625" style="48" customWidth="1"/>
    <col min="12" max="15" width="7.28515625" style="48" customWidth="1"/>
    <col min="16" max="16" width="15" style="48" customWidth="1"/>
    <col min="17" max="17" width="14.42578125" style="48" customWidth="1"/>
    <col min="18" max="18" width="14" style="48" customWidth="1"/>
    <col min="19" max="19" width="14.140625" style="48" customWidth="1"/>
    <col min="20" max="20" width="14.42578125" style="48" customWidth="1"/>
    <col min="21" max="21" width="14" style="48" customWidth="1"/>
    <col min="22" max="22" width="12.85546875" style="48" customWidth="1"/>
    <col min="23" max="23" width="12.42578125" style="48" customWidth="1"/>
    <col min="24" max="24" width="12.7109375" style="48" customWidth="1"/>
    <col min="25" max="25" width="12.28515625" style="48" customWidth="1"/>
    <col min="26" max="29" width="10.140625" style="48" customWidth="1"/>
    <col min="30" max="16384" width="10.140625" style="48"/>
  </cols>
  <sheetData>
    <row r="1" spans="1:29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29" ht="18" customHeight="1">
      <c r="A2" s="47"/>
      <c r="B2" s="92" t="s">
        <v>97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49"/>
      <c r="Z2" s="47"/>
      <c r="AA2" s="47"/>
      <c r="AB2" s="47"/>
      <c r="AC2" s="47"/>
    </row>
    <row r="3" spans="1:29" ht="16.5" customHeight="1">
      <c r="A3" s="93" t="s">
        <v>98</v>
      </c>
      <c r="B3" s="93"/>
      <c r="C3" s="94" t="s">
        <v>99</v>
      </c>
      <c r="D3" s="94"/>
      <c r="E3" s="94"/>
      <c r="F3" s="94"/>
      <c r="G3" s="94"/>
      <c r="H3" s="94"/>
      <c r="I3" s="94"/>
      <c r="J3" s="94"/>
      <c r="K3" s="94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7"/>
      <c r="AA3" s="47"/>
      <c r="AB3" s="47"/>
      <c r="AC3" s="47"/>
    </row>
    <row r="4" spans="1:29" ht="16.5" customHeight="1">
      <c r="A4" s="93" t="s">
        <v>100</v>
      </c>
      <c r="B4" s="93"/>
      <c r="C4" s="94" t="s">
        <v>101</v>
      </c>
      <c r="D4" s="94"/>
      <c r="E4" s="94"/>
      <c r="F4" s="94"/>
      <c r="G4" s="94"/>
      <c r="H4" s="94"/>
      <c r="I4" s="94"/>
      <c r="J4" s="94"/>
      <c r="K4" s="94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7"/>
      <c r="AA4" s="47"/>
      <c r="AB4" s="47"/>
      <c r="AC4" s="47"/>
    </row>
    <row r="5" spans="1:29" ht="16.5" customHeight="1">
      <c r="A5" s="93" t="s">
        <v>102</v>
      </c>
      <c r="B5" s="93"/>
      <c r="C5" s="94" t="s">
        <v>103</v>
      </c>
      <c r="D5" s="94"/>
      <c r="E5" s="94"/>
      <c r="F5" s="94"/>
      <c r="G5" s="94"/>
      <c r="H5" s="94"/>
      <c r="I5" s="94"/>
      <c r="J5" s="94"/>
      <c r="K5" s="94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7"/>
      <c r="AA5" s="47"/>
      <c r="AB5" s="47"/>
      <c r="AC5" s="47"/>
    </row>
    <row r="6" spans="1:29" ht="1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47"/>
      <c r="AA6" s="47"/>
      <c r="AB6" s="47"/>
      <c r="AC6" s="47"/>
    </row>
    <row r="7" spans="1:29" ht="21" customHeight="1">
      <c r="A7" s="89" t="s">
        <v>40</v>
      </c>
      <c r="B7" s="89" t="s">
        <v>30</v>
      </c>
      <c r="C7" s="89" t="s">
        <v>31</v>
      </c>
      <c r="D7" s="89" t="s">
        <v>104</v>
      </c>
      <c r="E7" s="89" t="s">
        <v>105</v>
      </c>
      <c r="F7" s="89" t="s">
        <v>106</v>
      </c>
      <c r="G7" s="89" t="s">
        <v>36</v>
      </c>
      <c r="H7" s="89"/>
      <c r="I7" s="89"/>
      <c r="J7" s="89"/>
      <c r="K7" s="89" t="s">
        <v>107</v>
      </c>
      <c r="L7" s="89" t="s">
        <v>36</v>
      </c>
      <c r="M7" s="89"/>
      <c r="N7" s="89"/>
      <c r="O7" s="89"/>
      <c r="P7" s="89" t="s">
        <v>32</v>
      </c>
      <c r="Q7" s="89" t="s">
        <v>36</v>
      </c>
      <c r="R7" s="89"/>
      <c r="S7" s="89"/>
      <c r="T7" s="89"/>
      <c r="U7" s="89" t="s">
        <v>108</v>
      </c>
      <c r="V7" s="89" t="s">
        <v>36</v>
      </c>
      <c r="W7" s="89"/>
      <c r="X7" s="89"/>
      <c r="Y7" s="89"/>
      <c r="Z7" s="51"/>
      <c r="AA7" s="47"/>
      <c r="AB7" s="47"/>
      <c r="AC7" s="47"/>
    </row>
    <row r="8" spans="1:29" ht="33.75" customHeight="1">
      <c r="A8" s="89"/>
      <c r="B8" s="89"/>
      <c r="C8" s="89"/>
      <c r="D8" s="89"/>
      <c r="E8" s="89"/>
      <c r="F8" s="89"/>
      <c r="G8" s="52" t="s">
        <v>109</v>
      </c>
      <c r="H8" s="52" t="s">
        <v>110</v>
      </c>
      <c r="I8" s="52" t="s">
        <v>111</v>
      </c>
      <c r="J8" s="52" t="s">
        <v>112</v>
      </c>
      <c r="K8" s="89"/>
      <c r="L8" s="52" t="s">
        <v>109</v>
      </c>
      <c r="M8" s="52" t="s">
        <v>110</v>
      </c>
      <c r="N8" s="52" t="s">
        <v>111</v>
      </c>
      <c r="O8" s="52" t="s">
        <v>112</v>
      </c>
      <c r="P8" s="89"/>
      <c r="Q8" s="52" t="s">
        <v>109</v>
      </c>
      <c r="R8" s="52" t="s">
        <v>110</v>
      </c>
      <c r="S8" s="52" t="s">
        <v>111</v>
      </c>
      <c r="T8" s="52" t="s">
        <v>112</v>
      </c>
      <c r="U8" s="89"/>
      <c r="V8" s="52" t="s">
        <v>109</v>
      </c>
      <c r="W8" s="52" t="s">
        <v>110</v>
      </c>
      <c r="X8" s="52" t="s">
        <v>111</v>
      </c>
      <c r="Y8" s="52" t="s">
        <v>112</v>
      </c>
      <c r="Z8" s="51"/>
      <c r="AA8" s="47"/>
      <c r="AB8" s="47"/>
      <c r="AC8" s="47"/>
    </row>
    <row r="9" spans="1:29" ht="19.5" hidden="1" customHeight="1">
      <c r="A9" s="90" t="s">
        <v>113</v>
      </c>
      <c r="B9" s="90">
        <v>219</v>
      </c>
      <c r="C9" s="90" t="s">
        <v>114</v>
      </c>
      <c r="D9" s="90"/>
      <c r="E9" s="90"/>
      <c r="F9" s="53">
        <v>21497</v>
      </c>
      <c r="G9" s="53">
        <v>5373</v>
      </c>
      <c r="H9" s="53">
        <v>5373</v>
      </c>
      <c r="I9" s="53">
        <v>5373</v>
      </c>
      <c r="J9" s="53">
        <v>5378</v>
      </c>
      <c r="K9" s="53">
        <v>1095</v>
      </c>
      <c r="L9" s="53">
        <v>273</v>
      </c>
      <c r="M9" s="53">
        <v>273</v>
      </c>
      <c r="N9" s="53">
        <v>273</v>
      </c>
      <c r="O9" s="53">
        <v>276</v>
      </c>
      <c r="P9" s="53">
        <v>983822922.25051737</v>
      </c>
      <c r="Q9" s="53">
        <v>245759370.15301484</v>
      </c>
      <c r="R9" s="53">
        <v>245810238.10863614</v>
      </c>
      <c r="S9" s="53">
        <v>245792180.11467305</v>
      </c>
      <c r="T9" s="53">
        <v>246461133.87419343</v>
      </c>
      <c r="U9" s="53">
        <v>222053701.99999976</v>
      </c>
      <c r="V9" s="53">
        <v>55274395.846031338</v>
      </c>
      <c r="W9" s="53">
        <v>55390633.057323642</v>
      </c>
      <c r="X9" s="53">
        <v>55304667.622294568</v>
      </c>
      <c r="Y9" s="53">
        <v>56084005.474350244</v>
      </c>
      <c r="Z9" s="54"/>
      <c r="AA9" s="54"/>
      <c r="AB9" s="54"/>
      <c r="AC9" s="54"/>
    </row>
    <row r="10" spans="1:29" ht="16.5" hidden="1" customHeight="1">
      <c r="A10" s="55"/>
      <c r="B10" s="55"/>
      <c r="C10" s="55"/>
      <c r="D10" s="56">
        <v>59015</v>
      </c>
      <c r="E10" s="56" t="s">
        <v>115</v>
      </c>
      <c r="F10" s="57">
        <v>6290</v>
      </c>
      <c r="G10" s="57">
        <v>1580</v>
      </c>
      <c r="H10" s="57">
        <v>1581</v>
      </c>
      <c r="I10" s="57">
        <v>1571</v>
      </c>
      <c r="J10" s="57">
        <v>1558</v>
      </c>
      <c r="K10" s="57">
        <v>300</v>
      </c>
      <c r="L10" s="57">
        <v>75</v>
      </c>
      <c r="M10" s="57">
        <v>75</v>
      </c>
      <c r="N10" s="57">
        <v>75</v>
      </c>
      <c r="O10" s="57">
        <v>75</v>
      </c>
      <c r="P10" s="57">
        <v>276498034.9688592</v>
      </c>
      <c r="Q10" s="57">
        <v>69508245.274243802</v>
      </c>
      <c r="R10" s="57">
        <v>69536676.488384113</v>
      </c>
      <c r="S10" s="57">
        <v>69051464.86241971</v>
      </c>
      <c r="T10" s="57">
        <v>68401648.343811601</v>
      </c>
      <c r="U10" s="57">
        <v>57820359.528324202</v>
      </c>
      <c r="V10" s="57">
        <v>14397920.2480378</v>
      </c>
      <c r="W10" s="57">
        <v>14415258.886987001</v>
      </c>
      <c r="X10" s="57">
        <v>14394846.184767699</v>
      </c>
      <c r="Y10" s="57">
        <v>14612334.208531698</v>
      </c>
      <c r="Z10" s="55"/>
      <c r="AA10" s="55"/>
      <c r="AB10" s="55"/>
      <c r="AC10" s="55"/>
    </row>
    <row r="11" spans="1:29" ht="16.5" hidden="1" customHeight="1">
      <c r="A11" s="55"/>
      <c r="B11" s="55"/>
      <c r="C11" s="55"/>
      <c r="D11" s="56">
        <v>59018</v>
      </c>
      <c r="E11" s="56" t="s">
        <v>116</v>
      </c>
      <c r="F11" s="57">
        <v>4436</v>
      </c>
      <c r="G11" s="57">
        <v>1112</v>
      </c>
      <c r="H11" s="57">
        <v>1112</v>
      </c>
      <c r="I11" s="57">
        <v>1109</v>
      </c>
      <c r="J11" s="57">
        <v>1103</v>
      </c>
      <c r="K11" s="57">
        <v>212</v>
      </c>
      <c r="L11" s="57">
        <v>53</v>
      </c>
      <c r="M11" s="57">
        <v>53</v>
      </c>
      <c r="N11" s="57">
        <v>53</v>
      </c>
      <c r="O11" s="57">
        <v>53</v>
      </c>
      <c r="P11" s="57">
        <v>200493240.93107113</v>
      </c>
      <c r="Q11" s="57">
        <v>50131379.788939908</v>
      </c>
      <c r="R11" s="57">
        <v>50142467.438848399</v>
      </c>
      <c r="S11" s="57">
        <v>50113408.335142203</v>
      </c>
      <c r="T11" s="57">
        <v>50105985.368140616</v>
      </c>
      <c r="U11" s="57">
        <v>44837016.910806999</v>
      </c>
      <c r="V11" s="57">
        <v>11179148.428582402</v>
      </c>
      <c r="W11" s="57">
        <v>11197767.313094402</v>
      </c>
      <c r="X11" s="57">
        <v>11179203.9332713</v>
      </c>
      <c r="Y11" s="57">
        <v>11280897.235858902</v>
      </c>
      <c r="Z11" s="55"/>
      <c r="AA11" s="55"/>
      <c r="AB11" s="55"/>
      <c r="AC11" s="55"/>
    </row>
    <row r="12" spans="1:29" ht="17.25" hidden="1" customHeight="1">
      <c r="A12" s="55"/>
      <c r="B12" s="55"/>
      <c r="C12" s="55"/>
      <c r="D12" s="56">
        <v>59019</v>
      </c>
      <c r="E12" s="56" t="s">
        <v>117</v>
      </c>
      <c r="F12" s="57">
        <v>337</v>
      </c>
      <c r="G12" s="57">
        <v>83</v>
      </c>
      <c r="H12" s="57">
        <v>84</v>
      </c>
      <c r="I12" s="57">
        <v>84</v>
      </c>
      <c r="J12" s="57">
        <v>86</v>
      </c>
      <c r="K12" s="57">
        <v>17</v>
      </c>
      <c r="L12" s="57">
        <v>4</v>
      </c>
      <c r="M12" s="57">
        <v>4</v>
      </c>
      <c r="N12" s="57">
        <v>4</v>
      </c>
      <c r="O12" s="57">
        <v>5</v>
      </c>
      <c r="P12" s="57">
        <v>15205150.507134106</v>
      </c>
      <c r="Q12" s="57">
        <v>3740214.028786595</v>
      </c>
      <c r="R12" s="57">
        <v>3803313.6506178691</v>
      </c>
      <c r="S12" s="57">
        <v>3787052.5733434074</v>
      </c>
      <c r="T12" s="57">
        <v>3874570.254386229</v>
      </c>
      <c r="U12" s="57">
        <v>3332935.7300110925</v>
      </c>
      <c r="V12" s="57">
        <v>833065.20718004496</v>
      </c>
      <c r="W12" s="57">
        <v>886294.58429613989</v>
      </c>
      <c r="X12" s="57">
        <v>862002.76985826809</v>
      </c>
      <c r="Y12" s="57">
        <v>751573.16867664014</v>
      </c>
      <c r="Z12" s="55"/>
      <c r="AA12" s="55"/>
      <c r="AB12" s="55"/>
      <c r="AC12" s="55"/>
    </row>
    <row r="13" spans="1:29" ht="16.5" hidden="1" customHeight="1">
      <c r="A13" s="55"/>
      <c r="B13" s="55"/>
      <c r="C13" s="55"/>
      <c r="D13" s="56">
        <v>59020</v>
      </c>
      <c r="E13" s="56" t="s">
        <v>118</v>
      </c>
      <c r="F13" s="57">
        <v>5159</v>
      </c>
      <c r="G13" s="57">
        <v>1285</v>
      </c>
      <c r="H13" s="57">
        <v>1283</v>
      </c>
      <c r="I13" s="57">
        <v>1290</v>
      </c>
      <c r="J13" s="57">
        <v>1301</v>
      </c>
      <c r="K13" s="57">
        <v>297</v>
      </c>
      <c r="L13" s="57">
        <v>74</v>
      </c>
      <c r="M13" s="57">
        <v>74</v>
      </c>
      <c r="N13" s="57">
        <v>74</v>
      </c>
      <c r="O13" s="57">
        <v>75</v>
      </c>
      <c r="P13" s="57">
        <v>251663128.34592062</v>
      </c>
      <c r="Q13" s="57">
        <v>62663344.028303005</v>
      </c>
      <c r="R13" s="57">
        <v>62609185.248669788</v>
      </c>
      <c r="S13" s="57">
        <v>62883310.384860612</v>
      </c>
      <c r="T13" s="57">
        <v>63507288.684087202</v>
      </c>
      <c r="U13" s="57">
        <v>61662960.174172089</v>
      </c>
      <c r="V13" s="57">
        <v>15332500.802291196</v>
      </c>
      <c r="W13" s="57">
        <v>15351791.5498685</v>
      </c>
      <c r="X13" s="57">
        <v>15336554.1926434</v>
      </c>
      <c r="Y13" s="57">
        <v>15642113.629369</v>
      </c>
      <c r="Z13" s="55"/>
      <c r="AA13" s="55"/>
      <c r="AB13" s="55"/>
      <c r="AC13" s="55"/>
    </row>
    <row r="14" spans="1:29" ht="16.5" hidden="1" customHeight="1">
      <c r="A14" s="55"/>
      <c r="B14" s="55"/>
      <c r="C14" s="55"/>
      <c r="D14" s="56">
        <v>59021</v>
      </c>
      <c r="E14" s="56" t="s">
        <v>119</v>
      </c>
      <c r="F14" s="57">
        <v>5275</v>
      </c>
      <c r="G14" s="57">
        <v>1313</v>
      </c>
      <c r="H14" s="57">
        <v>1313</v>
      </c>
      <c r="I14" s="57">
        <v>1319</v>
      </c>
      <c r="J14" s="57">
        <v>1330</v>
      </c>
      <c r="K14" s="57">
        <v>269</v>
      </c>
      <c r="L14" s="57">
        <v>67</v>
      </c>
      <c r="M14" s="57">
        <v>67</v>
      </c>
      <c r="N14" s="57">
        <v>67</v>
      </c>
      <c r="O14" s="57">
        <v>68</v>
      </c>
      <c r="P14" s="57">
        <v>239963367.49753243</v>
      </c>
      <c r="Q14" s="57">
        <v>59716187.032741502</v>
      </c>
      <c r="R14" s="57">
        <v>59718595.282115996</v>
      </c>
      <c r="S14" s="57">
        <v>59956943.958907105</v>
      </c>
      <c r="T14" s="57">
        <v>60571641.223767795</v>
      </c>
      <c r="U14" s="57">
        <v>54400429.656685397</v>
      </c>
      <c r="V14" s="57">
        <v>13531761.1599399</v>
      </c>
      <c r="W14" s="57">
        <v>13539520.723077601</v>
      </c>
      <c r="X14" s="57">
        <v>13532060.541753903</v>
      </c>
      <c r="Y14" s="57">
        <v>13797087.231913999</v>
      </c>
      <c r="Z14" s="55"/>
      <c r="AA14" s="55"/>
      <c r="AB14" s="55"/>
      <c r="AC14" s="55"/>
    </row>
    <row r="15" spans="1:29" ht="16.5" customHeight="1">
      <c r="A15" s="58"/>
      <c r="B15" s="58"/>
      <c r="C15" s="58"/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60"/>
      <c r="AA15" s="60"/>
      <c r="AB15" s="60"/>
      <c r="AC15" s="60"/>
    </row>
    <row r="16" spans="1:29" ht="14.25" customHeight="1">
      <c r="A16" s="61">
        <v>6</v>
      </c>
      <c r="B16" s="61">
        <v>780</v>
      </c>
      <c r="C16" s="62" t="s">
        <v>16</v>
      </c>
      <c r="D16" s="61" t="s">
        <v>120</v>
      </c>
      <c r="E16" s="62" t="s">
        <v>115</v>
      </c>
      <c r="F16" s="63">
        <v>6290</v>
      </c>
      <c r="G16" s="63">
        <v>1580</v>
      </c>
      <c r="H16" s="63">
        <v>1581</v>
      </c>
      <c r="I16" s="63">
        <v>1571</v>
      </c>
      <c r="J16" s="63">
        <v>1558</v>
      </c>
      <c r="K16" s="63">
        <v>300</v>
      </c>
      <c r="L16" s="63">
        <v>75</v>
      </c>
      <c r="M16" s="63">
        <v>75</v>
      </c>
      <c r="N16" s="63">
        <v>75</v>
      </c>
      <c r="O16" s="63">
        <v>75</v>
      </c>
      <c r="P16" s="64">
        <v>276498034.9688592</v>
      </c>
      <c r="Q16" s="64">
        <v>69508245.274243802</v>
      </c>
      <c r="R16" s="64">
        <v>69536676.488384113</v>
      </c>
      <c r="S16" s="64">
        <v>69051464.86241971</v>
      </c>
      <c r="T16" s="64">
        <v>68401648.343811601</v>
      </c>
      <c r="U16" s="64">
        <v>57820359.528324202</v>
      </c>
      <c r="V16" s="64">
        <v>14397920.2480378</v>
      </c>
      <c r="W16" s="64">
        <v>14415258.886987001</v>
      </c>
      <c r="X16" s="64">
        <v>14394846.184767699</v>
      </c>
      <c r="Y16" s="64">
        <v>14612334.208531698</v>
      </c>
      <c r="Z16" s="47"/>
      <c r="AA16" s="47"/>
      <c r="AB16" s="47"/>
      <c r="AC16" s="47"/>
    </row>
    <row r="17" spans="1:29" ht="14.25" customHeight="1">
      <c r="A17" s="61">
        <v>6</v>
      </c>
      <c r="B17" s="61">
        <v>780</v>
      </c>
      <c r="C17" s="62" t="s">
        <v>16</v>
      </c>
      <c r="D17" s="61" t="s">
        <v>121</v>
      </c>
      <c r="E17" s="62" t="s">
        <v>116</v>
      </c>
      <c r="F17" s="63">
        <v>4436</v>
      </c>
      <c r="G17" s="63">
        <v>1112</v>
      </c>
      <c r="H17" s="63">
        <v>1112</v>
      </c>
      <c r="I17" s="63">
        <v>1109</v>
      </c>
      <c r="J17" s="63">
        <v>1103</v>
      </c>
      <c r="K17" s="63">
        <v>212</v>
      </c>
      <c r="L17" s="63">
        <v>53</v>
      </c>
      <c r="M17" s="63">
        <v>53</v>
      </c>
      <c r="N17" s="63">
        <v>53</v>
      </c>
      <c r="O17" s="63">
        <v>53</v>
      </c>
      <c r="P17" s="64">
        <v>200493240.93107113</v>
      </c>
      <c r="Q17" s="64">
        <v>50131379.788939908</v>
      </c>
      <c r="R17" s="64">
        <v>50142467.438848399</v>
      </c>
      <c r="S17" s="64">
        <v>50113408.335142203</v>
      </c>
      <c r="T17" s="64">
        <v>50105985.368140616</v>
      </c>
      <c r="U17" s="64">
        <v>44837016.910806999</v>
      </c>
      <c r="V17" s="64">
        <v>11179148.428582402</v>
      </c>
      <c r="W17" s="64">
        <v>11197767.313094402</v>
      </c>
      <c r="X17" s="64">
        <v>11179203.9332713</v>
      </c>
      <c r="Y17" s="64">
        <v>11280897.235858902</v>
      </c>
      <c r="Z17" s="47"/>
      <c r="AA17" s="47"/>
      <c r="AB17" s="47"/>
      <c r="AC17" s="47"/>
    </row>
    <row r="18" spans="1:29" ht="14.25" customHeight="1">
      <c r="A18" s="61">
        <v>6</v>
      </c>
      <c r="B18" s="61">
        <v>780</v>
      </c>
      <c r="C18" s="62" t="s">
        <v>16</v>
      </c>
      <c r="D18" s="61" t="s">
        <v>122</v>
      </c>
      <c r="E18" s="62" t="s">
        <v>117</v>
      </c>
      <c r="F18" s="63">
        <v>337</v>
      </c>
      <c r="G18" s="63">
        <v>83</v>
      </c>
      <c r="H18" s="63">
        <v>84</v>
      </c>
      <c r="I18" s="63">
        <v>84</v>
      </c>
      <c r="J18" s="63">
        <v>86</v>
      </c>
      <c r="K18" s="63">
        <v>17</v>
      </c>
      <c r="L18" s="63">
        <v>4</v>
      </c>
      <c r="M18" s="63">
        <v>4</v>
      </c>
      <c r="N18" s="63">
        <v>4</v>
      </c>
      <c r="O18" s="63">
        <v>5</v>
      </c>
      <c r="P18" s="64">
        <v>15205150.507134106</v>
      </c>
      <c r="Q18" s="64">
        <v>3740214.028786595</v>
      </c>
      <c r="R18" s="64">
        <v>3803313.6506178691</v>
      </c>
      <c r="S18" s="64">
        <v>3787052.5733434074</v>
      </c>
      <c r="T18" s="64">
        <v>3874570.254386229</v>
      </c>
      <c r="U18" s="64">
        <v>3332935.7300110925</v>
      </c>
      <c r="V18" s="64">
        <v>833065.20718004496</v>
      </c>
      <c r="W18" s="64">
        <v>886294.58429613989</v>
      </c>
      <c r="X18" s="64">
        <v>862002.76985826809</v>
      </c>
      <c r="Y18" s="64">
        <v>751573.16867664014</v>
      </c>
      <c r="Z18" s="47"/>
      <c r="AA18" s="47"/>
      <c r="AB18" s="47"/>
      <c r="AC18" s="47"/>
    </row>
    <row r="19" spans="1:29" ht="14.25" customHeight="1">
      <c r="A19" s="61">
        <v>6</v>
      </c>
      <c r="B19" s="61">
        <v>780</v>
      </c>
      <c r="C19" s="62" t="s">
        <v>16</v>
      </c>
      <c r="D19" s="61" t="s">
        <v>123</v>
      </c>
      <c r="E19" s="62" t="s">
        <v>118</v>
      </c>
      <c r="F19" s="63">
        <v>5159</v>
      </c>
      <c r="G19" s="63">
        <v>1285</v>
      </c>
      <c r="H19" s="63">
        <v>1283</v>
      </c>
      <c r="I19" s="63">
        <v>1290</v>
      </c>
      <c r="J19" s="63">
        <v>1301</v>
      </c>
      <c r="K19" s="63">
        <v>297</v>
      </c>
      <c r="L19" s="63">
        <v>74</v>
      </c>
      <c r="M19" s="63">
        <v>74</v>
      </c>
      <c r="N19" s="63">
        <v>74</v>
      </c>
      <c r="O19" s="63">
        <v>75</v>
      </c>
      <c r="P19" s="64">
        <v>251663128.34592062</v>
      </c>
      <c r="Q19" s="64">
        <v>62663344.028303005</v>
      </c>
      <c r="R19" s="64">
        <v>62609185.248669788</v>
      </c>
      <c r="S19" s="64">
        <v>62883310.384860612</v>
      </c>
      <c r="T19" s="64">
        <v>63507288.684087202</v>
      </c>
      <c r="U19" s="64">
        <v>61662960.174172089</v>
      </c>
      <c r="V19" s="64">
        <v>15332500.802291196</v>
      </c>
      <c r="W19" s="64">
        <v>15351791.5498685</v>
      </c>
      <c r="X19" s="64">
        <v>15336554.1926434</v>
      </c>
      <c r="Y19" s="64">
        <v>15642113.629369</v>
      </c>
      <c r="Z19" s="47"/>
      <c r="AA19" s="47"/>
      <c r="AB19" s="47"/>
      <c r="AC19" s="47"/>
    </row>
    <row r="20" spans="1:29" ht="14.25" customHeight="1">
      <c r="A20" s="61">
        <v>6</v>
      </c>
      <c r="B20" s="61">
        <v>780</v>
      </c>
      <c r="C20" s="62" t="s">
        <v>16</v>
      </c>
      <c r="D20" s="61" t="s">
        <v>124</v>
      </c>
      <c r="E20" s="62" t="s">
        <v>119</v>
      </c>
      <c r="F20" s="63">
        <v>5275</v>
      </c>
      <c r="G20" s="63">
        <v>1313</v>
      </c>
      <c r="H20" s="63">
        <v>1313</v>
      </c>
      <c r="I20" s="63">
        <v>1319</v>
      </c>
      <c r="J20" s="63">
        <v>1330</v>
      </c>
      <c r="K20" s="63">
        <v>269</v>
      </c>
      <c r="L20" s="63">
        <v>67</v>
      </c>
      <c r="M20" s="63">
        <v>67</v>
      </c>
      <c r="N20" s="63">
        <v>67</v>
      </c>
      <c r="O20" s="63">
        <v>68</v>
      </c>
      <c r="P20" s="64">
        <v>239963367.49753243</v>
      </c>
      <c r="Q20" s="64">
        <v>59716187.032741502</v>
      </c>
      <c r="R20" s="64">
        <v>59718595.282115996</v>
      </c>
      <c r="S20" s="64">
        <v>59956943.958907105</v>
      </c>
      <c r="T20" s="64">
        <v>60571641.223767795</v>
      </c>
      <c r="U20" s="64">
        <v>54400429.656685397</v>
      </c>
      <c r="V20" s="64">
        <v>13531761.1599399</v>
      </c>
      <c r="W20" s="64">
        <v>13539520.723077601</v>
      </c>
      <c r="X20" s="64">
        <v>13532060.541753903</v>
      </c>
      <c r="Y20" s="64">
        <v>13797087.231913999</v>
      </c>
      <c r="Z20" s="47"/>
      <c r="AA20" s="47"/>
      <c r="AB20" s="47"/>
      <c r="AC20" s="47"/>
    </row>
    <row r="21" spans="1:29" ht="14.25" customHeight="1">
      <c r="A21" s="65">
        <v>6</v>
      </c>
      <c r="B21" s="65">
        <v>780</v>
      </c>
      <c r="C21" s="91" t="s">
        <v>125</v>
      </c>
      <c r="D21" s="91"/>
      <c r="E21" s="91"/>
      <c r="F21" s="66">
        <v>21497</v>
      </c>
      <c r="G21" s="66">
        <v>5373</v>
      </c>
      <c r="H21" s="66">
        <v>5373</v>
      </c>
      <c r="I21" s="66">
        <v>5373</v>
      </c>
      <c r="J21" s="66">
        <v>5378</v>
      </c>
      <c r="K21" s="66">
        <v>1095</v>
      </c>
      <c r="L21" s="66">
        <v>273</v>
      </c>
      <c r="M21" s="66">
        <v>273</v>
      </c>
      <c r="N21" s="66">
        <v>273</v>
      </c>
      <c r="O21" s="66">
        <v>276</v>
      </c>
      <c r="P21" s="67">
        <v>983822922.25051737</v>
      </c>
      <c r="Q21" s="67">
        <v>245759370.15301484</v>
      </c>
      <c r="R21" s="67">
        <v>245810238.10863614</v>
      </c>
      <c r="S21" s="67">
        <v>245792180.11467305</v>
      </c>
      <c r="T21" s="67">
        <v>246461133.87419343</v>
      </c>
      <c r="U21" s="67">
        <v>222053701.99999976</v>
      </c>
      <c r="V21" s="67">
        <v>55274395.846031338</v>
      </c>
      <c r="W21" s="67">
        <v>55390633.057323642</v>
      </c>
      <c r="X21" s="67">
        <v>55304667.622294568</v>
      </c>
      <c r="Y21" s="67">
        <v>56084005.474350244</v>
      </c>
      <c r="Z21" s="47"/>
      <c r="AA21" s="47"/>
      <c r="AB21" s="47"/>
      <c r="AC21" s="47"/>
    </row>
    <row r="22" spans="1:29" ht="14.25" hidden="1" customHeight="1">
      <c r="A22" s="68"/>
      <c r="B22" s="68"/>
      <c r="C22" s="69"/>
      <c r="D22" s="69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47"/>
      <c r="AA22" s="47"/>
      <c r="AB22" s="47"/>
      <c r="AC22" s="47"/>
    </row>
    <row r="23" spans="1:29" ht="14.45" hidden="1" customHeight="1">
      <c r="A23" s="72"/>
      <c r="B23" s="72"/>
      <c r="C23" s="72" t="s">
        <v>126</v>
      </c>
      <c r="D23" s="72"/>
      <c r="E23" s="62" t="s">
        <v>115</v>
      </c>
      <c r="F23" s="73">
        <f>F16-K16</f>
        <v>5990</v>
      </c>
      <c r="G23" s="73">
        <f>G16-L16</f>
        <v>1505</v>
      </c>
      <c r="H23" s="73">
        <f>H16-M16</f>
        <v>1506</v>
      </c>
      <c r="I23" s="73">
        <f>I16-N16</f>
        <v>1496</v>
      </c>
      <c r="J23" s="73">
        <f>J16-O16</f>
        <v>1483</v>
      </c>
      <c r="K23" s="72"/>
      <c r="L23" s="72"/>
      <c r="M23" s="72"/>
      <c r="N23" s="72"/>
      <c r="O23" s="72"/>
      <c r="P23" s="74">
        <f>P16-U16</f>
        <v>218677675.44053501</v>
      </c>
      <c r="Q23" s="74">
        <f>Q16-V16</f>
        <v>55110325.026206002</v>
      </c>
      <c r="R23" s="74">
        <f>R16-W16</f>
        <v>55121417.601397112</v>
      </c>
      <c r="S23" s="74">
        <f>S16-X16</f>
        <v>54656618.677652009</v>
      </c>
      <c r="T23" s="74">
        <f>T16-Y16</f>
        <v>53789314.135279901</v>
      </c>
    </row>
    <row r="24" spans="1:29" ht="14.45" hidden="1" customHeight="1">
      <c r="A24" s="72"/>
      <c r="B24" s="72"/>
      <c r="C24" s="72"/>
      <c r="D24" s="72"/>
      <c r="E24" s="62" t="s">
        <v>116</v>
      </c>
      <c r="F24" s="73">
        <f t="shared" ref="F24:J28" si="0">F17-K17</f>
        <v>4224</v>
      </c>
      <c r="G24" s="73">
        <f t="shared" si="0"/>
        <v>1059</v>
      </c>
      <c r="H24" s="73">
        <f t="shared" si="0"/>
        <v>1059</v>
      </c>
      <c r="I24" s="73">
        <f t="shared" si="0"/>
        <v>1056</v>
      </c>
      <c r="J24" s="73">
        <f t="shared" si="0"/>
        <v>1050</v>
      </c>
      <c r="K24" s="72"/>
      <c r="L24" s="72"/>
      <c r="M24" s="72"/>
      <c r="N24" s="72"/>
      <c r="O24" s="72"/>
      <c r="P24" s="74">
        <f t="shared" ref="P24:T28" si="1">P17-U17</f>
        <v>155656224.02026415</v>
      </c>
      <c r="Q24" s="74">
        <f t="shared" si="1"/>
        <v>38952231.360357508</v>
      </c>
      <c r="R24" s="74">
        <f t="shared" si="1"/>
        <v>38944700.125753999</v>
      </c>
      <c r="S24" s="74">
        <f t="shared" si="1"/>
        <v>38934204.401870906</v>
      </c>
      <c r="T24" s="74">
        <f t="shared" si="1"/>
        <v>38825088.132281713</v>
      </c>
    </row>
    <row r="25" spans="1:29" ht="14.45" hidden="1" customHeight="1">
      <c r="A25" s="72"/>
      <c r="B25" s="72"/>
      <c r="C25" s="72"/>
      <c r="D25" s="72"/>
      <c r="E25" s="62" t="s">
        <v>117</v>
      </c>
      <c r="F25" s="73">
        <f t="shared" si="0"/>
        <v>320</v>
      </c>
      <c r="G25" s="73">
        <f t="shared" si="0"/>
        <v>79</v>
      </c>
      <c r="H25" s="73">
        <f t="shared" si="0"/>
        <v>80</v>
      </c>
      <c r="I25" s="73">
        <f t="shared" si="0"/>
        <v>80</v>
      </c>
      <c r="J25" s="73">
        <f t="shared" si="0"/>
        <v>81</v>
      </c>
      <c r="K25" s="72"/>
      <c r="L25" s="72"/>
      <c r="M25" s="72"/>
      <c r="N25" s="72"/>
      <c r="O25" s="72"/>
      <c r="P25" s="74">
        <f t="shared" si="1"/>
        <v>11872214.777123014</v>
      </c>
      <c r="Q25" s="74">
        <f t="shared" si="1"/>
        <v>2907148.8216065499</v>
      </c>
      <c r="R25" s="74">
        <f t="shared" si="1"/>
        <v>2917019.0663217292</v>
      </c>
      <c r="S25" s="74">
        <f t="shared" si="1"/>
        <v>2925049.8034851393</v>
      </c>
      <c r="T25" s="74">
        <f t="shared" si="1"/>
        <v>3122997.0857095886</v>
      </c>
    </row>
    <row r="26" spans="1:29" ht="14.45" hidden="1" customHeight="1">
      <c r="A26" s="72"/>
      <c r="B26" s="72"/>
      <c r="C26" s="72"/>
      <c r="D26" s="72"/>
      <c r="E26" s="62" t="s">
        <v>118</v>
      </c>
      <c r="F26" s="73">
        <f t="shared" si="0"/>
        <v>4862</v>
      </c>
      <c r="G26" s="73">
        <f t="shared" si="0"/>
        <v>1211</v>
      </c>
      <c r="H26" s="73">
        <f t="shared" si="0"/>
        <v>1209</v>
      </c>
      <c r="I26" s="73">
        <f t="shared" si="0"/>
        <v>1216</v>
      </c>
      <c r="J26" s="73">
        <f t="shared" si="0"/>
        <v>1226</v>
      </c>
      <c r="K26" s="72"/>
      <c r="L26" s="72"/>
      <c r="M26" s="72"/>
      <c r="N26" s="72"/>
      <c r="O26" s="72"/>
      <c r="P26" s="74">
        <f t="shared" si="1"/>
        <v>190000168.17174852</v>
      </c>
      <c r="Q26" s="74">
        <f t="shared" si="1"/>
        <v>47330843.226011813</v>
      </c>
      <c r="R26" s="74">
        <f t="shared" si="1"/>
        <v>47257393.698801287</v>
      </c>
      <c r="S26" s="74">
        <f t="shared" si="1"/>
        <v>47546756.192217216</v>
      </c>
      <c r="T26" s="74">
        <f t="shared" si="1"/>
        <v>47865175.054718204</v>
      </c>
    </row>
    <row r="27" spans="1:29" ht="14.45" hidden="1" customHeight="1">
      <c r="A27" s="72"/>
      <c r="B27" s="72"/>
      <c r="C27" s="72"/>
      <c r="D27" s="72"/>
      <c r="E27" s="62" t="s">
        <v>119</v>
      </c>
      <c r="F27" s="73">
        <f t="shared" si="0"/>
        <v>5006</v>
      </c>
      <c r="G27" s="73">
        <f t="shared" si="0"/>
        <v>1246</v>
      </c>
      <c r="H27" s="73">
        <f t="shared" si="0"/>
        <v>1246</v>
      </c>
      <c r="I27" s="73">
        <f t="shared" si="0"/>
        <v>1252</v>
      </c>
      <c r="J27" s="73">
        <f t="shared" si="0"/>
        <v>1262</v>
      </c>
      <c r="K27" s="72"/>
      <c r="L27" s="72"/>
      <c r="M27" s="72"/>
      <c r="N27" s="72"/>
      <c r="O27" s="72"/>
      <c r="P27" s="74">
        <f t="shared" si="1"/>
        <v>185562937.84084702</v>
      </c>
      <c r="Q27" s="74">
        <f t="shared" si="1"/>
        <v>46184425.872801602</v>
      </c>
      <c r="R27" s="74">
        <f t="shared" si="1"/>
        <v>46179074.559038393</v>
      </c>
      <c r="S27" s="74">
        <f t="shared" si="1"/>
        <v>46424883.417153202</v>
      </c>
      <c r="T27" s="74">
        <f t="shared" si="1"/>
        <v>46774553.991853796</v>
      </c>
    </row>
    <row r="28" spans="1:29" ht="14.45" hidden="1" customHeight="1">
      <c r="A28" s="72"/>
      <c r="B28" s="72"/>
      <c r="C28" s="72"/>
      <c r="D28" s="72"/>
      <c r="E28" s="72" t="s">
        <v>127</v>
      </c>
      <c r="F28" s="73">
        <f t="shared" si="0"/>
        <v>20402</v>
      </c>
      <c r="G28" s="73">
        <f t="shared" si="0"/>
        <v>5100</v>
      </c>
      <c r="H28" s="73">
        <f t="shared" si="0"/>
        <v>5100</v>
      </c>
      <c r="I28" s="73">
        <f t="shared" si="0"/>
        <v>5100</v>
      </c>
      <c r="J28" s="73">
        <f t="shared" si="0"/>
        <v>5102</v>
      </c>
      <c r="K28" s="72"/>
      <c r="L28" s="72"/>
      <c r="M28" s="72"/>
      <c r="N28" s="72"/>
      <c r="O28" s="72"/>
      <c r="P28" s="74">
        <f t="shared" si="1"/>
        <v>761769220.25051761</v>
      </c>
      <c r="Q28" s="74">
        <f t="shared" si="1"/>
        <v>190484974.3069835</v>
      </c>
      <c r="R28" s="74">
        <f t="shared" si="1"/>
        <v>190419605.05131251</v>
      </c>
      <c r="S28" s="74">
        <f t="shared" si="1"/>
        <v>190487512.49237847</v>
      </c>
      <c r="T28" s="74">
        <f t="shared" si="1"/>
        <v>190377128.39984319</v>
      </c>
    </row>
    <row r="29" spans="1:29" ht="14.45" hidden="1" customHeight="1"/>
    <row r="30" spans="1:29" ht="14.45" hidden="1" customHeight="1"/>
  </sheetData>
  <mergeCells count="22">
    <mergeCell ref="A5:B5"/>
    <mergeCell ref="C5:K5"/>
    <mergeCell ref="B2:X2"/>
    <mergeCell ref="A3:B3"/>
    <mergeCell ref="C3:K3"/>
    <mergeCell ref="A4:B4"/>
    <mergeCell ref="C4:K4"/>
    <mergeCell ref="V7:Y7"/>
    <mergeCell ref="A9:E9"/>
    <mergeCell ref="C21:E21"/>
    <mergeCell ref="G7:J7"/>
    <mergeCell ref="K7:K8"/>
    <mergeCell ref="L7:O7"/>
    <mergeCell ref="P7:P8"/>
    <mergeCell ref="Q7:T7"/>
    <mergeCell ref="U7:U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Приложение_x0020_к_x0020_документу xmlns="59b45971-f6bb-4fdc-bd4c-57b4ed1266cf">resh_12.pdf</Приложение_x0020_к_x0020_документу>
    <Изменения_x0020_к_x0020_документу xmlns="59b45971-f6bb-4fdc-bd4c-57b4ed1266cf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13E38E067F544843C01611F4388CE" ma:contentTypeVersion="3" ma:contentTypeDescription="Создание документа." ma:contentTypeScope="" ma:versionID="92cf1b57ecf1c08fbd5e51753d142ca6">
  <xsd:schema xmlns:xsd="http://www.w3.org/2001/XMLSchema" xmlns:p="http://schemas.microsoft.com/office/2006/metadata/properties" xmlns:ns3="59b45971-f6bb-4fdc-bd4c-57b4ed1266cf" targetNamespace="http://schemas.microsoft.com/office/2006/metadata/properties" ma:root="true" ma:fieldsID="a643e38126398a1d977057ea213bddb3" ns3:_="">
    <xsd:import namespace="59b45971-f6bb-4fdc-bd4c-57b4ed1266cf"/>
    <xsd:element name="properties">
      <xsd:complexType>
        <xsd:sequence>
          <xsd:element name="documentManagement">
            <xsd:complexType>
              <xsd:all>
                <xsd:element ref="ns3:Приложение_x0020_к_x0020_документу" minOccurs="0"/>
                <xsd:element ref="ns3:Изменения_x0020_к_x0020_документу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9b45971-f6bb-4fdc-bd4c-57b4ed1266cf" elementFormDefault="qualified">
    <xsd:import namespace="http://schemas.microsoft.com/office/2006/documentManagement/types"/>
    <xsd:element name="Приложение_x0020_к_x0020_документу" ma:index="9" nillable="true" ma:displayName="Приложение к документу" ma:internalName="_x041f__x0440__x0438__x043b__x043e__x0436__x0435__x043d__x0438__x0435__x0020__x043a__x0020__x0434__x043e__x043a__x0443__x043c__x0435__x043d__x0442__x0443_">
      <xsd:simpleType>
        <xsd:restriction base="dms:Text">
          <xsd:maxLength value="255"/>
        </xsd:restriction>
      </xsd:simpleType>
    </xsd:element>
    <xsd:element name="Изменения_x0020_к_x0020_документу" ma:index="10" nillable="true" ma:displayName="Изменения к документу" ma:internalName="_x0418__x0437__x043c__x0435__x043d__x0435__x043d__x0438__x044f__x0020__x043a__x0020__x0434__x043e__x043a__x0443__x043c__x0435__x043d__x0442__x0443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 ma:index="8" ma:displayName="Тема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691C453-CD54-416E-9C29-DB43C4E4DD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236A3-BA74-4AC0-9940-4E8182C390C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FB76E7E-8F2A-4FD3-8529-FB4FA5741482}">
  <ds:schemaRefs>
    <ds:schemaRef ds:uri="http://schemas.microsoft.com/office/2006/metadata/properties"/>
    <ds:schemaRef ds:uri="59b45971-f6bb-4fdc-bd4c-57b4ed1266cf"/>
  </ds:schemaRefs>
</ds:datastoreItem>
</file>

<file path=customXml/itemProps4.xml><?xml version="1.0" encoding="utf-8"?>
<ds:datastoreItem xmlns:ds="http://schemas.openxmlformats.org/officeDocument/2006/customXml" ds:itemID="{6A83BD49-FC0B-41FE-BAD9-AB3EC623C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b45971-f6bb-4fdc-bd4c-57b4ed1266c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КС</vt:lpstr>
      <vt:lpstr>ДС</vt:lpstr>
      <vt:lpstr>АПП</vt:lpstr>
      <vt:lpstr>ВМП</vt:lpstr>
      <vt:lpstr>смо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Протоколу. Объемы медицинской помощи, распределенные между МО на 2019 год</dc:title>
  <dc:subject>12.Решение Комиссии по разработке ТП ОМС Пермского края от 28.12.2018 № 12</dc:subject>
  <dc:creator>Шадрин Николай Александрович</dc:creator>
  <cp:lastModifiedBy>Stat4</cp:lastModifiedBy>
  <cp:lastPrinted>2019-01-25T11:24:48Z</cp:lastPrinted>
  <dcterms:created xsi:type="dcterms:W3CDTF">2018-12-29T13:22:27Z</dcterms:created>
  <dcterms:modified xsi:type="dcterms:W3CDTF">2019-02-01T06:50:42Z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